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30" windowWidth="10770" windowHeight="6330" tabRatio="597"/>
  </bookViews>
  <sheets>
    <sheet name="Исполнение бюджета" sheetId="20" r:id="rId1"/>
  </sheets>
  <definedNames>
    <definedName name="_xlnm.Print_Titles" localSheetId="0">'Исполнение бюджета'!$7:$9</definedName>
  </definedNames>
  <calcPr calcId="144525"/>
</workbook>
</file>

<file path=xl/calcChain.xml><?xml version="1.0" encoding="utf-8"?>
<calcChain xmlns="http://schemas.openxmlformats.org/spreadsheetml/2006/main">
  <c r="D40" i="20" l="1"/>
  <c r="C40" i="20"/>
  <c r="D37" i="20"/>
  <c r="C37" i="20"/>
  <c r="D86" i="20" l="1"/>
  <c r="C86" i="20"/>
  <c r="C64" i="20" l="1"/>
  <c r="D64" i="20"/>
  <c r="D12" i="20"/>
  <c r="D143" i="20" l="1"/>
  <c r="D130" i="20"/>
  <c r="C130" i="20"/>
  <c r="D141" i="20" l="1"/>
  <c r="E135" i="20" l="1"/>
  <c r="E134" i="20"/>
  <c r="E133" i="20"/>
  <c r="E132" i="20"/>
  <c r="E131" i="20"/>
  <c r="E129" i="20"/>
  <c r="E128" i="20"/>
  <c r="E127" i="20"/>
  <c r="E126" i="20"/>
  <c r="E125" i="20"/>
  <c r="E124" i="20"/>
  <c r="E122" i="20"/>
  <c r="E121" i="20"/>
  <c r="E119" i="20"/>
  <c r="E118" i="20"/>
  <c r="E117" i="20"/>
  <c r="E116" i="20"/>
  <c r="E115" i="20"/>
  <c r="E114" i="20"/>
  <c r="E113" i="20"/>
  <c r="E112" i="20"/>
  <c r="E111" i="20"/>
  <c r="E110" i="20"/>
  <c r="E108" i="20"/>
  <c r="E106" i="20"/>
  <c r="E104" i="20"/>
  <c r="E103" i="20"/>
  <c r="E102" i="20"/>
  <c r="E101" i="20"/>
  <c r="E99" i="20"/>
  <c r="E98" i="20"/>
  <c r="E97" i="20"/>
  <c r="E96" i="20"/>
  <c r="E95" i="20"/>
  <c r="E94" i="20"/>
  <c r="E93" i="20"/>
  <c r="E92" i="20"/>
  <c r="E91" i="20"/>
  <c r="E89" i="20"/>
  <c r="E88" i="20"/>
  <c r="E87" i="20"/>
  <c r="E85" i="20"/>
  <c r="E84" i="20"/>
  <c r="E83" i="20"/>
  <c r="E82" i="20"/>
  <c r="E81" i="20"/>
  <c r="E80" i="20"/>
  <c r="E79" i="20"/>
  <c r="E78" i="20"/>
  <c r="E77" i="20"/>
  <c r="E76" i="20"/>
  <c r="E74" i="20"/>
  <c r="E73" i="20"/>
  <c r="E72" i="20"/>
  <c r="E71" i="20"/>
  <c r="E69" i="20"/>
  <c r="E68" i="20"/>
  <c r="E67" i="20"/>
  <c r="E66" i="20"/>
  <c r="E65" i="20"/>
  <c r="E56" i="20"/>
  <c r="E55" i="20"/>
  <c r="E54" i="20"/>
  <c r="E53" i="20"/>
  <c r="E52" i="20"/>
  <c r="E51" i="20"/>
  <c r="E50" i="20"/>
  <c r="E49" i="20"/>
  <c r="E48" i="20"/>
  <c r="E47" i="20"/>
  <c r="E46" i="20"/>
  <c r="E45" i="20"/>
  <c r="E44" i="20"/>
  <c r="E43" i="20"/>
  <c r="E42" i="20"/>
  <c r="E41" i="20"/>
  <c r="E38" i="20"/>
  <c r="E13" i="20"/>
  <c r="E33" i="20"/>
  <c r="E31" i="20"/>
  <c r="E30" i="20"/>
  <c r="E29" i="20"/>
  <c r="E28" i="20"/>
  <c r="E26" i="20"/>
  <c r="E25" i="20"/>
  <c r="E24" i="20"/>
  <c r="E23" i="20"/>
  <c r="E22" i="20"/>
  <c r="E20" i="20"/>
  <c r="E19" i="20"/>
  <c r="E17" i="20"/>
  <c r="E15" i="20"/>
  <c r="D100" i="20" l="1"/>
  <c r="C100" i="20"/>
  <c r="D123" i="20"/>
  <c r="C123" i="20"/>
  <c r="D120" i="20"/>
  <c r="C120" i="20"/>
  <c r="D109" i="20"/>
  <c r="C109" i="20"/>
  <c r="D107" i="20"/>
  <c r="C107" i="20"/>
  <c r="D90" i="20"/>
  <c r="C90" i="20"/>
  <c r="D75" i="20"/>
  <c r="C75" i="20"/>
  <c r="C35" i="20"/>
  <c r="D32" i="20"/>
  <c r="C32" i="20"/>
  <c r="D27" i="20"/>
  <c r="C27" i="20"/>
  <c r="D21" i="20"/>
  <c r="C21" i="20"/>
  <c r="D16" i="20"/>
  <c r="C16" i="20"/>
  <c r="D14" i="20"/>
  <c r="C14" i="20"/>
  <c r="C12" i="20"/>
  <c r="E14" i="20" l="1"/>
  <c r="E21" i="20"/>
  <c r="E32" i="20"/>
  <c r="E40" i="20"/>
  <c r="E75" i="20"/>
  <c r="E90" i="20"/>
  <c r="E109" i="20"/>
  <c r="E123" i="20"/>
  <c r="E100" i="20"/>
  <c r="C136" i="20"/>
  <c r="E12" i="20"/>
  <c r="E16" i="20"/>
  <c r="E27" i="20"/>
  <c r="D35" i="20"/>
  <c r="E35" i="20" s="1"/>
  <c r="E37" i="20"/>
  <c r="E64" i="20"/>
  <c r="E86" i="20"/>
  <c r="E107" i="20"/>
  <c r="E120" i="20"/>
  <c r="E130" i="20"/>
  <c r="D136" i="20"/>
  <c r="C11" i="20"/>
  <c r="C61" i="20" s="1"/>
  <c r="D11" i="20" l="1"/>
  <c r="E11" i="20" s="1"/>
  <c r="E136" i="20"/>
  <c r="D61" i="20" l="1"/>
  <c r="E61" i="20" l="1"/>
  <c r="D139" i="20"/>
  <c r="C141" i="20"/>
</calcChain>
</file>

<file path=xl/sharedStrings.xml><?xml version="1.0" encoding="utf-8"?>
<sst xmlns="http://schemas.openxmlformats.org/spreadsheetml/2006/main" count="277" uniqueCount="273">
  <si>
    <t>000 1 01 00000 00 0000 110</t>
  </si>
  <si>
    <t>НАЛОГИ НА ПРИБЫЛЬ, ДОХОДЫ</t>
  </si>
  <si>
    <t>Социальное обеспечение населения</t>
  </si>
  <si>
    <t>1005</t>
  </si>
  <si>
    <t>000 1 08 00000 00 0000 000</t>
  </si>
  <si>
    <t>Субсидии бюджетам бюджетной системы Российской Федерации (межбюджетные субсидии)</t>
  </si>
  <si>
    <t>ДОХОДЫ БЮДЖЕТОВ БЮДЖЕТНОЙ СИСТЕМЫ  РОССИЙСКОЙ ФЕДЕРАЦИИ 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</si>
  <si>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</si>
  <si>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</si>
  <si>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</si>
  <si>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МЕЖБЮДЖЕТНЫЕ ТРАНСФЕРТЫ ОБЩЕГО ХАРАКТЕРА БЮДЖЕТАМ СУБЪЕКТОВ РОССИЙСКОЙ ФЕДЕРАЦИИ И МУНИЦИПАЛЬНЫХ ОБРАЗОВАНИЙ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</si>
  <si>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</si>
  <si>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</si>
  <si>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ЗАДОЛЖЕННОСТЬ И ПЕРЕРАСЧЁТЫ ПО ОТМЕНЁННЫМ НАЛОГАМ, СБОРАМ И ИНЫМ ОБЯЗАТЕЛЬНЫМ ПЛАТЕЖАМ</t>
  </si>
  <si>
    <t>ШТРАФЫ, САНКЦИИ, ВОЗМЕЩЕНИЕ УЩЕРБА</t>
  </si>
  <si>
    <t>Профессиональная подготовка, переподготовка и повышение квалификации</t>
  </si>
  <si>
    <t>ДОХОДЫ ОТ ПРОДАЖИ МАТЕРИАЛЬНЫХ И НЕМАТЕРИАЛЬНЫХ АКТИВОВ</t>
  </si>
  <si>
    <t>000 1 17 00000 00 0000 000</t>
  </si>
  <si>
    <t>Охрана семьи и детства</t>
  </si>
  <si>
    <t>Безвозмездные поступления от других бюджетов бюджетной системы Российской Федерации</t>
  </si>
  <si>
    <t>Прочие субвенции</t>
  </si>
  <si>
    <t>000 1 06 01000 00 0000 110</t>
  </si>
  <si>
    <t>Налог на имущество физических лиц</t>
  </si>
  <si>
    <t>000 1 06 06000 00 0000 110</t>
  </si>
  <si>
    <t>Земельный налог</t>
  </si>
  <si>
    <t>Доходы от компенсации затрат государства</t>
  </si>
  <si>
    <t>Иные источники внутреннего финансирования дефицитов бюджетов</t>
  </si>
  <si>
    <t>КУЛЬТУРА, КИНЕМАТОГРАФИЯ</t>
  </si>
  <si>
    <t xml:space="preserve">Прочие межбюджетные трансферты, передаваемые бюджетам </t>
  </si>
  <si>
    <t xml:space="preserve">Коммунальное хозяйство 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</si>
  <si>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</si>
  <si>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</si>
  <si>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</si>
  <si>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</si>
  <si>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</si>
  <si>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Массовый спорт</t>
  </si>
  <si>
    <t>Спорт высших достижений</t>
  </si>
  <si>
    <t>000 1 11 01000 00 0000 120</t>
  </si>
  <si>
    <t>ИСТОЧНИКИ ФИНАНСИРОВАНИЯ ДЕФИЦИТА  БЮДЖЕТОВ - ВСЕГО</t>
  </si>
  <si>
    <t>ПРОФИЦИТ БЮДЖЕТА (со знаком "плюс") ДЕФИЦИТ БЮДЖЕТА (со знаком "минус")</t>
  </si>
  <si>
    <t>Доходы в виде прибыли, приходящейся на доли в уставных (складочных) капиталах хозяйственных товариществ и обществ, или дивидентов по акциям, принадлежащим РФ, субъектам  РФ или муниципальным образованиям</t>
  </si>
  <si>
    <t>Другие влпросы в области физической культуры и спорта</t>
  </si>
  <si>
    <t>000 1 13 01000 00 0000 130</t>
  </si>
  <si>
    <t>000 1 13 00000 00 0000 000</t>
  </si>
  <si>
    <t>Итого внутренних оборотов</t>
  </si>
  <si>
    <t>Всего доходов</t>
  </si>
  <si>
    <t>Раздел 1. ДОХОДЫ</t>
  </si>
  <si>
    <t>000 1 05 01000 00 0000 110</t>
  </si>
  <si>
    <t>0706</t>
  </si>
  <si>
    <t>Прикладные научные исследования в области национальной обороны</t>
  </si>
  <si>
    <t>0208</t>
  </si>
  <si>
    <t>Другие вопросы в области национальной обороны</t>
  </si>
  <si>
    <t>РАЗДЕЛ 3.</t>
  </si>
  <si>
    <t>000 1 16 00000 00 0000 000</t>
  </si>
  <si>
    <t>Безвозмездные поступления от нерезидентов в местные бюджеты</t>
  </si>
  <si>
    <t xml:space="preserve">Безвозмездные поступления от нерезидентов в Пенсионный фонд Российской Федерации </t>
  </si>
  <si>
    <t>000 1 05 00000 00 0000 000</t>
  </si>
  <si>
    <t>%  испол нения</t>
  </si>
  <si>
    <t>000 2 19 05000 10 0000 151</t>
  </si>
  <si>
    <t>0505</t>
  </si>
  <si>
    <t>Другие вопросы в области жилищно-коммунального хозяйства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</si>
  <si>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</si>
  <si>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</si>
  <si>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</si>
  <si>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1002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</si>
  <si>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</si>
  <si>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</si>
  <si>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000 2 01 00000 00 0000 180</t>
  </si>
  <si>
    <t>000 2 01 01000 01 0000 180</t>
  </si>
  <si>
    <t>000 2 01 02000 02 0000 180</t>
  </si>
  <si>
    <t>000 2 01 03000 03 0000 180</t>
  </si>
  <si>
    <t>000 2 01 06000 06 0000 180</t>
  </si>
  <si>
    <t>000 2 01 07000 07 0000 180</t>
  </si>
  <si>
    <t>Подготовка и участие в обеспечении коллективной безопасности и  миротворческой деятельности</t>
  </si>
  <si>
    <t>0205</t>
  </si>
  <si>
    <t>Социальное обслуживание населения</t>
  </si>
  <si>
    <t>Ядерно-оружейный комплекс</t>
  </si>
  <si>
    <t>0206</t>
  </si>
  <si>
    <t>Реализация международных обязательств  в сфере военно-технического сотрудничества</t>
  </si>
  <si>
    <t>0207</t>
  </si>
  <si>
    <t>ГОСУДАРСТВЕННАЯ ПОШЛИНА</t>
  </si>
  <si>
    <t>Транспорт</t>
  </si>
  <si>
    <t>0409</t>
  </si>
  <si>
    <t>0410</t>
  </si>
  <si>
    <t>Прикладные научные исследования в области национальной экономики</t>
  </si>
  <si>
    <t xml:space="preserve">Безвозмездные поступления от нерезидентов в Фонд социального страхования Российской Федерации </t>
  </si>
  <si>
    <t>0310</t>
  </si>
  <si>
    <t>Другие вопросы в области нацинальной экономики</t>
  </si>
  <si>
    <t>ДОХОДЫ ОТ ИСПОЛЬЗОВАНИЯ ИМУЩЕСТВА, НАХОДЯЩЕГОСЯ В ГОСУДАРСТВЕННОЙ И МУНИЦИПАЛЬНОЙ СОБСТВЕННОСТИ</t>
  </si>
  <si>
    <t xml:space="preserve">Культура </t>
  </si>
  <si>
    <t>Изменение остатков средств на счетах по учету средств бюджетов</t>
  </si>
  <si>
    <t>0202</t>
  </si>
  <si>
    <t>ОТЧЕТ</t>
  </si>
  <si>
    <t>Мобилизационная и вневойсковая подготовка</t>
  </si>
  <si>
    <t xml:space="preserve">Безвозмездные поступления от нерезидентов в территориальные фонды обязательного медицинского страхования </t>
  </si>
  <si>
    <t>000 2 01 08000 08 0000 180</t>
  </si>
  <si>
    <t>000 2 01 09000 09 0000 180</t>
  </si>
  <si>
    <t>000 2 02 00000 00 0000 000</t>
  </si>
  <si>
    <t>000 1 01 02000 01 0000 110</t>
  </si>
  <si>
    <t>000 1 13 02000 00 0000 130</t>
  </si>
  <si>
    <t>Налог, взимаемый в связи с применением упрощенной системы налогообложения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</si>
  <si>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</si>
  <si>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Общеэкономические вопросы</t>
  </si>
  <si>
    <t>Благоустройство</t>
  </si>
  <si>
    <t>1103</t>
  </si>
  <si>
    <t>Иные межбюджетные трансферты</t>
  </si>
  <si>
    <t>000 1 14 02000 00 0000 000</t>
  </si>
  <si>
    <t>Жилищное хозяйство</t>
  </si>
  <si>
    <t>0502</t>
  </si>
  <si>
    <t>Коммунальное хозяйство</t>
  </si>
  <si>
    <t>000 01 05 02 01 10 0000 510</t>
  </si>
  <si>
    <t>000 1 00 00000 00 0000 000</t>
  </si>
  <si>
    <t>0204</t>
  </si>
  <si>
    <t xml:space="preserve">Доходы от продажи земельных участков, находящихся в государственной и муниципальной собственности </t>
  </si>
  <si>
    <t>Дошкольное образование</t>
  </si>
  <si>
    <t>Общее образование</t>
  </si>
  <si>
    <t>0703</t>
  </si>
  <si>
    <t>Начальное профессиональное образование</t>
  </si>
  <si>
    <t>0704</t>
  </si>
  <si>
    <t>Среднее профессиональное образование</t>
  </si>
  <si>
    <t>0705</t>
  </si>
  <si>
    <t xml:space="preserve">Безвозмездные поступления от нерезидентов в Федеральный фонд обязательного медицинского страхования </t>
  </si>
  <si>
    <t>НАЛОГИ НА СОВОКУПНЫЙ ДОХОД</t>
  </si>
  <si>
    <t>НАЛОГИ НА ИМУЩЕСТВО</t>
  </si>
  <si>
    <t>000 1 03 00000 00 0000 110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</si>
  <si>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</si>
  <si>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</si>
  <si>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</si>
  <si>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Водное хозяйство</t>
  </si>
  <si>
    <t xml:space="preserve">Судебная система </t>
  </si>
  <si>
    <t>000 1 05 04000 02 0000 110</t>
  </si>
  <si>
    <t>Налог, взимаемый в связи с применением патентной системы налогообложения</t>
  </si>
  <si>
    <t>Высшее профессиональное образование</t>
  </si>
  <si>
    <t>0708</t>
  </si>
  <si>
    <t>1105</t>
  </si>
  <si>
    <t>ВОЗВРАТ ОСТАТКОВ СУБСИДИЙ, СУБВЕНЦИЙ И ИНЫХ МЕЖБЮДЖЕТНЫХ ТРАНСФЕРТОВ, ИМЕЮЩИХ ЦЕЛЕВОЕ НАЗНАЧЕНИЕ, ПРОШЛЫХ ЛЕТ</t>
  </si>
  <si>
    <t>Дорожное хозяйство (дорожные фонды)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</si>
  <si>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</si>
  <si>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</si>
  <si>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</si>
  <si>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</si>
  <si>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</si>
  <si>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СОЦИАЛЬНАЯ ПОЛИТИКА</t>
  </si>
  <si>
    <t>Физическая культура</t>
  </si>
  <si>
    <t>ФИЗИЧЕСКАЯ КУЛЬТУРА И СПОРТ</t>
  </si>
  <si>
    <t>Резервные фонды</t>
  </si>
  <si>
    <t>0114</t>
  </si>
  <si>
    <t>Прикладные научные исследования в области общегосударственных вопросов</t>
  </si>
  <si>
    <t>Другие общегосударственные вопросы</t>
  </si>
  <si>
    <t>0200</t>
  </si>
  <si>
    <t>Национальная оборона</t>
  </si>
  <si>
    <t>0201</t>
  </si>
  <si>
    <t>Вооруженные Силы Российской Федерации</t>
  </si>
  <si>
    <t>Мобилизация и вневойсковая подготовка</t>
  </si>
  <si>
    <t>Обеспечение проведения выборов и референдумов</t>
  </si>
  <si>
    <t>0113</t>
  </si>
  <si>
    <t>ПРОЧИЕ НЕНАЛОГОВЫЕ ДОХОДЫ</t>
  </si>
  <si>
    <t>000 1 11 00000 00 0000 000</t>
  </si>
  <si>
    <t>ПЛАТЕЖИ ПРИ ПОЛЬЗОВАНИИ ПРИРОДНЫМИ РЕСУРСАМИ</t>
  </si>
  <si>
    <t>000 1 14 06000 00 0000 430</t>
  </si>
  <si>
    <t>0314</t>
  </si>
  <si>
    <t>Другие вопросы в области национальной безопасности и правоохранительной деятельности</t>
  </si>
  <si>
    <t>Единый налог на вмененный доход для отдельных видов деятельности</t>
  </si>
  <si>
    <t>Единый сельскохозяйственный налог</t>
  </si>
  <si>
    <t>Прикладные научные исследования в области социальной политики</t>
  </si>
  <si>
    <t>Другие вопросы  в области социальной политики</t>
  </si>
  <si>
    <t>ИТОГО РАСХОДОВ</t>
  </si>
  <si>
    <t>ВСЕГО РАСХОДОВ</t>
  </si>
  <si>
    <t>Уменьшение прочих остатков денежных средств бюджетов</t>
  </si>
  <si>
    <t>Дорожное хозяйство</t>
  </si>
  <si>
    <t>000 01 05 02 01 10 0000 610</t>
  </si>
  <si>
    <t>БЕЗВОЗМЕЗДНЫЕ ПОСТУПЛЕНИЯ</t>
  </si>
  <si>
    <t>Безвозмездные поступления от нерезидентов</t>
  </si>
  <si>
    <t>Безвозмездные поступления от нерезидентов в федеральный бюджет</t>
  </si>
  <si>
    <t xml:space="preserve">Безвозмездные поступления от нерезидентов в бюджеты субъектов Российской Федерации </t>
  </si>
  <si>
    <t>000 1 05 02000 02 0000 110</t>
  </si>
  <si>
    <t>Увеличение прочих остатков денежных средств бюджетов</t>
  </si>
  <si>
    <t>Сельское хозяйство и рыболовство</t>
  </si>
  <si>
    <t>0406</t>
  </si>
  <si>
    <t>Водные ресурсы</t>
  </si>
  <si>
    <t>Обеспечение пожарной безопасности</t>
  </si>
  <si>
    <t>Наименование показателя</t>
  </si>
  <si>
    <t>000 1 12 00000 00 0000 000</t>
  </si>
  <si>
    <t>Налог на доходы физических лиц</t>
  </si>
  <si>
    <t>Прикладные научные исследования в области образования</t>
  </si>
  <si>
    <t>Другие вопросы в области образования</t>
  </si>
  <si>
    <t>000 1 05 03000 01 0000 110</t>
  </si>
  <si>
    <t>000 1 06 00000 00 0000 000</t>
  </si>
  <si>
    <t>000 2 02 1000000 0000 150</t>
  </si>
  <si>
    <t>000 2 00 0000000 0000 000</t>
  </si>
  <si>
    <t>000 2 02 2000000 0000 150</t>
  </si>
  <si>
    <t>Субвенции бюджетам бюджетной системы Российской Федерации</t>
  </si>
  <si>
    <t>Прочие субсидии</t>
  </si>
  <si>
    <t>000 2 02 2999900 0000 150</t>
  </si>
  <si>
    <t>000 2 02 3000000 0000 150</t>
  </si>
  <si>
    <t>000 2 18 0000000 0000 000</t>
  </si>
  <si>
    <t>000 2 02 3999900 0000 150</t>
  </si>
  <si>
    <t>000 2 02 4000000 0000 150</t>
  </si>
  <si>
    <t>000 2 02 4999900 0000 150</t>
  </si>
  <si>
    <t>000 2 19 0000000 0000 150</t>
  </si>
  <si>
    <t>000 0100 0000000000 000</t>
  </si>
  <si>
    <t>000 0102 0000000000 000</t>
  </si>
  <si>
    <t>000 0103 0000000000 000</t>
  </si>
  <si>
    <t>000 0104 0000000000 000</t>
  </si>
  <si>
    <t>000 0105 0000000000 000</t>
  </si>
  <si>
    <t>0000 0106 0000000000 000</t>
  </si>
  <si>
    <t>000 0107 0000000000 000</t>
  </si>
  <si>
    <t>000 0113 0000000000 000</t>
  </si>
  <si>
    <t>000 0200 0000000000 000</t>
  </si>
  <si>
    <t>000 0203 0000000000 000</t>
  </si>
  <si>
    <t>000 0300 0000000000 000</t>
  </si>
  <si>
    <t>000 0310 0000000000 000</t>
  </si>
  <si>
    <t>000 0400 0000000000 000</t>
  </si>
  <si>
    <t>000 0401 0000000000 000</t>
  </si>
  <si>
    <t>000 0405 0000000000 000</t>
  </si>
  <si>
    <t>000 0406 0000000000 000</t>
  </si>
  <si>
    <t>000 0408 0000000000 000</t>
  </si>
  <si>
    <t>000 0409 0000000000 000</t>
  </si>
  <si>
    <t>000 0412 0000000000 000</t>
  </si>
  <si>
    <t>000 0500 0000000000 000</t>
  </si>
  <si>
    <t>000 0501 0000000000 000</t>
  </si>
  <si>
    <t>000 0502 0000000000 000</t>
  </si>
  <si>
    <t>000 0503 0000000000 000</t>
  </si>
  <si>
    <t>000 0505 0000000000 000</t>
  </si>
  <si>
    <t>000 0700 0000000000 000</t>
  </si>
  <si>
    <t>000 0701 0000000000 000</t>
  </si>
  <si>
    <t>000 0702 0000000000 000</t>
  </si>
  <si>
    <t>000 0707 0000000000 000</t>
  </si>
  <si>
    <t>000 0703 0000000000 000</t>
  </si>
  <si>
    <t xml:space="preserve">Молодежная политика </t>
  </si>
  <si>
    <t>000 0709 0000000000 000</t>
  </si>
  <si>
    <t>000 0800 0000000000 000</t>
  </si>
  <si>
    <t>000 0801 0000000000 000</t>
  </si>
  <si>
    <t>000 0804 0000000000 000</t>
  </si>
  <si>
    <t>Другие вопросы в области культуры, кинематографии</t>
  </si>
  <si>
    <t>000 1000 0000000000 000</t>
  </si>
  <si>
    <t>000 1001 0000000000 000</t>
  </si>
  <si>
    <t>000 1003 0000000000 000</t>
  </si>
  <si>
    <t>000 1004 0000000000 000</t>
  </si>
  <si>
    <t>000 1006 0000000000 000</t>
  </si>
  <si>
    <t>000 1100 0000000000 000</t>
  </si>
  <si>
    <t>000 1101 0000000000 000</t>
  </si>
  <si>
    <t>000 1102 0000000000 000</t>
  </si>
  <si>
    <t>000 1400 0000000000 000</t>
  </si>
  <si>
    <t>000 0106000000 0000 000</t>
  </si>
  <si>
    <t>000 0105000000 0000 000</t>
  </si>
  <si>
    <t>000 0105020000 0000 600</t>
  </si>
  <si>
    <t>000 0105020000 0000 500</t>
  </si>
  <si>
    <t>об исполнении бюджета Холмогорского муниципального округа Архангельской облсати</t>
  </si>
  <si>
    <t xml:space="preserve">  План </t>
  </si>
  <si>
    <t xml:space="preserve">Исполнение </t>
  </si>
  <si>
    <t>Транспортный налог</t>
  </si>
  <si>
    <t>000 1 09 00000 00 0000 000</t>
  </si>
  <si>
    <t xml:space="preserve"> НАЛОГОВЫЕ И НЕНАЛОГОВЫЕ ДОХОДЫ</t>
  </si>
  <si>
    <t>Раздел 2. РАСХОДЫ</t>
  </si>
  <si>
    <t>ИТОГО ДОХОДОВ</t>
  </si>
  <si>
    <t>(рублей)</t>
  </si>
  <si>
    <t xml:space="preserve">Дотации бюджетам бюджетной системы Российской Федерации </t>
  </si>
  <si>
    <t>000 0600 0000000000 000</t>
  </si>
  <si>
    <t>ОХРАНА ОКРУЖАЮЩЕЙ СРЕДЫ</t>
  </si>
  <si>
    <t>000 0605 0000000000 000</t>
  </si>
  <si>
    <t>Другие вопросы в области охраны окружающей среды</t>
  </si>
  <si>
    <t>--</t>
  </si>
  <si>
    <t>Дополнительное образование детей</t>
  </si>
  <si>
    <t>000 0111 0000000000 000</t>
  </si>
  <si>
    <t>на  1 апреля 2024 года</t>
  </si>
  <si>
    <t>000 2 08 0000000 0000 000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</si>
  <si>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</si>
  <si>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0,0</t>
  </si>
  <si>
    <t>000 1 06 04000 02 0000 110</t>
  </si>
  <si>
    <t>ДОХОДЫ ОТ ОКАЗАНИЯ ПЛАТНЫХ УСЛУГ И КОМПЕНСАЦИИ ЗАТРАТ  ГОСУДАРСТВА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</si>
  <si>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</si>
  <si>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УТВЕРЖДЕН                                          распоряжением администрации Холмогорского муниципального округа Архангельской области от 18 апреля 2024 года № 693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</si>
</sst>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color indexed="10"/>
      <name val="Times New Roman"/>
      <family val="1"/>
    </font>
    <font>
      <sz val="12"/>
      <name val="Times New Roman"/>
      <family val="1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1"/>
      <name val="Arial Cyr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right" vertical="top" wrapText="1"/>
    </xf>
    <xf numFmtId="0" fontId="2" fillId="2" borderId="0" xfId="0" applyFont="1" applyFill="1"/>
    <xf numFmtId="49" fontId="2" fillId="2" borderId="0" xfId="0" applyNumberFormat="1" applyFont="1" applyFill="1" applyAlignment="1">
      <alignment vertical="top"/>
    </xf>
    <xf numFmtId="49" fontId="1" fillId="2" borderId="0" xfId="0" applyNumberFormat="1" applyFont="1" applyFill="1" applyBorder="1" applyAlignment="1">
      <alignment horizontal="left" vertical="top" wrapText="1"/>
    </xf>
    <xf numFmtId="49" fontId="4" fillId="2" borderId="0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vertical="center"/>
    </xf>
    <xf numFmtId="0" fontId="3" fillId="2" borderId="0" xfId="0" applyFont="1" applyFill="1"/>
    <xf numFmtId="0" fontId="2" fillId="2" borderId="0" xfId="0" applyFont="1" applyFill="1" applyAlignment="1">
      <alignment horizontal="center" vertical="center"/>
    </xf>
    <xf numFmtId="1" fontId="2" fillId="2" borderId="0" xfId="0" applyNumberFormat="1" applyFont="1" applyFill="1" applyAlignment="1">
      <alignment vertical="top" wrapText="1"/>
    </xf>
    <xf numFmtId="1" fontId="2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 applyBorder="1" applyAlignment="1">
      <alignment horizontal="left" vertical="top" wrapText="1"/>
    </xf>
    <xf numFmtId="1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" fontId="7" fillId="2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Alignment="1">
      <alignment horizontal="left" vertical="top" wrapText="1"/>
    </xf>
    <xf numFmtId="0" fontId="9" fillId="2" borderId="0" xfId="0" applyFont="1" applyFill="1" applyAlignment="1">
      <alignment vertical="top"/>
    </xf>
    <xf numFmtId="0" fontId="11" fillId="0" borderId="0" xfId="0" applyFont="1" applyFill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0" xfId="0" applyFont="1" applyFill="1"/>
    <xf numFmtId="16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11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4" fontId="16" fillId="0" borderId="1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center" vertical="top" wrapText="1"/>
    </xf>
    <xf numFmtId="0" fontId="15" fillId="0" borderId="0" xfId="0" applyFont="1" applyAlignment="1">
      <alignment horizont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1" fontId="9" fillId="2" borderId="5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9" fontId="7" fillId="2" borderId="0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49" fontId="5" fillId="0" borderId="0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horizontal="right" vertical="center" wrapText="1"/>
    </xf>
    <xf numFmtId="49" fontId="16" fillId="0" borderId="2" xfId="0" applyNumberFormat="1" applyFont="1" applyFill="1" applyBorder="1" applyAlignment="1">
      <alignment horizontal="right" vertical="center" wrapText="1"/>
    </xf>
    <xf numFmtId="49" fontId="16" fillId="0" borderId="4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9FFC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FF66FF"/>
      <rgbColor rgb="00FFFF99"/>
      <rgbColor rgb="00CCFFCC"/>
      <rgbColor rgb="00FFFD91"/>
      <rgbColor rgb="001D2FBE"/>
      <rgbColor rgb="00FF99CC"/>
      <rgbColor rgb="00004500"/>
      <rgbColor rgb="00CCFFFF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151"/>
  <sheetViews>
    <sheetView tabSelected="1" zoomScaleNormal="100" zoomScaleSheetLayoutView="100" workbookViewId="0">
      <selection activeCell="J1" sqref="J1"/>
    </sheetView>
  </sheetViews>
  <sheetFormatPr defaultColWidth="9.140625" defaultRowHeight="15" x14ac:dyDescent="0.25"/>
  <cols>
    <col min="1" max="1" width="28.85546875" style="1" customWidth="1"/>
    <col min="2" max="2" width="42.42578125" style="4" customWidth="1"/>
    <col min="3" max="3" width="18.85546875" style="10" customWidth="1"/>
    <col min="4" max="4" width="17" style="11" customWidth="1"/>
    <col min="5" max="5" width="8.140625" style="9" customWidth="1"/>
    <col min="6" max="16384" width="9.140625" style="3"/>
  </cols>
  <sheetData>
    <row r="1" spans="1:5" ht="67.5" customHeight="1" x14ac:dyDescent="0.25">
      <c r="B1" s="2"/>
      <c r="C1" s="49" t="s">
        <v>272</v>
      </c>
      <c r="D1" s="50"/>
      <c r="E1" s="50"/>
    </row>
    <row r="2" spans="1:5" ht="16.5" customHeight="1" x14ac:dyDescent="0.25">
      <c r="A2" s="58" t="s">
        <v>92</v>
      </c>
      <c r="B2" s="59"/>
      <c r="C2" s="59"/>
      <c r="D2" s="59"/>
      <c r="E2" s="59"/>
    </row>
    <row r="3" spans="1:5" ht="18.75" customHeight="1" x14ac:dyDescent="0.25">
      <c r="A3" s="58" t="s">
        <v>248</v>
      </c>
      <c r="B3" s="60"/>
      <c r="C3" s="60"/>
      <c r="D3" s="60"/>
      <c r="E3" s="60"/>
    </row>
    <row r="4" spans="1:5" ht="15.75" x14ac:dyDescent="0.25">
      <c r="A4" s="54" t="s">
        <v>265</v>
      </c>
      <c r="B4" s="55"/>
      <c r="C4" s="55"/>
      <c r="D4" s="55"/>
      <c r="E4" s="55"/>
    </row>
    <row r="5" spans="1:5" ht="0.75" customHeight="1" x14ac:dyDescent="0.25">
      <c r="A5" s="56"/>
      <c r="B5" s="56"/>
      <c r="C5" s="56"/>
      <c r="D5" s="56"/>
      <c r="E5" s="56"/>
    </row>
    <row r="6" spans="1:5" ht="14.25" customHeight="1" x14ac:dyDescent="0.25">
      <c r="A6" s="16"/>
      <c r="B6" s="17"/>
      <c r="C6" s="18"/>
      <c r="D6" s="57" t="s">
        <v>256</v>
      </c>
      <c r="E6" s="57"/>
    </row>
    <row r="7" spans="1:5" ht="27" customHeight="1" x14ac:dyDescent="0.25">
      <c r="A7" s="65"/>
      <c r="B7" s="66" t="s">
        <v>181</v>
      </c>
      <c r="C7" s="64" t="s">
        <v>249</v>
      </c>
      <c r="D7" s="74" t="s">
        <v>250</v>
      </c>
      <c r="E7" s="74" t="s">
        <v>57</v>
      </c>
    </row>
    <row r="8" spans="1:5" ht="16.5" customHeight="1" x14ac:dyDescent="0.25">
      <c r="A8" s="65"/>
      <c r="B8" s="66"/>
      <c r="C8" s="64"/>
      <c r="D8" s="75"/>
      <c r="E8" s="75"/>
    </row>
    <row r="9" spans="1:5" s="34" customFormat="1" ht="13.15" customHeight="1" x14ac:dyDescent="0.2">
      <c r="A9" s="29">
        <v>1</v>
      </c>
      <c r="B9" s="30">
        <v>2</v>
      </c>
      <c r="C9" s="31">
        <v>3</v>
      </c>
      <c r="D9" s="32">
        <v>4</v>
      </c>
      <c r="E9" s="33">
        <v>5</v>
      </c>
    </row>
    <row r="10" spans="1:5" ht="18" customHeight="1" x14ac:dyDescent="0.25">
      <c r="A10" s="51" t="s">
        <v>46</v>
      </c>
      <c r="B10" s="52"/>
      <c r="C10" s="52"/>
      <c r="D10" s="52"/>
      <c r="E10" s="53"/>
    </row>
    <row r="11" spans="1:5" s="7" customFormat="1" ht="36" customHeight="1" x14ac:dyDescent="0.2">
      <c r="A11" s="39" t="s">
        <v>111</v>
      </c>
      <c r="B11" s="40" t="s">
        <v>253</v>
      </c>
      <c r="C11" s="22">
        <f>C12+C14+C16+C21+C25+C26+C27+C31+C32+C35+C38+C39</f>
        <v>240588000</v>
      </c>
      <c r="D11" s="22">
        <f>D12+D14+D16+D21+D25+D26+D27+D31+D32+D35+D38+D39</f>
        <v>54096879.490000002</v>
      </c>
      <c r="E11" s="35">
        <f>D11/C11*100</f>
        <v>22.485277524232298</v>
      </c>
    </row>
    <row r="12" spans="1:5" ht="22.5" customHeight="1" x14ac:dyDescent="0.25">
      <c r="A12" s="39" t="s">
        <v>0</v>
      </c>
      <c r="B12" s="41" t="s">
        <v>1</v>
      </c>
      <c r="C12" s="24">
        <f>C13</f>
        <v>125885000</v>
      </c>
      <c r="D12" s="24">
        <f>D13</f>
        <v>27388492.579999998</v>
      </c>
      <c r="E12" s="35">
        <f>D12/C12*100</f>
        <v>21.75675622989236</v>
      </c>
    </row>
    <row r="13" spans="1:5" ht="25.5" customHeight="1" x14ac:dyDescent="0.25">
      <c r="A13" s="39" t="s">
        <v>98</v>
      </c>
      <c r="B13" s="41" t="s">
        <v>183</v>
      </c>
      <c r="C13" s="22">
        <v>125885000</v>
      </c>
      <c r="D13" s="22">
        <v>27388492.579999998</v>
      </c>
      <c r="E13" s="35">
        <f>D13/C13*100</f>
        <v>21.75675622989236</v>
      </c>
    </row>
    <row r="14" spans="1:5" ht="64.5" customHeight="1" x14ac:dyDescent="0.25">
      <c r="A14" s="39" t="s">
        <v>124</v>
      </c>
      <c r="B14" s="42" t="s">
        <v>125</v>
      </c>
      <c r="C14" s="24">
        <f>C15</f>
        <v>18803000</v>
      </c>
      <c r="D14" s="24">
        <f>D15</f>
        <v>4781696.16</v>
      </c>
      <c r="E14" s="35">
        <f t="shared" ref="E14:E56" si="0">D14/C14*100</f>
        <v>25.430495984683294</v>
      </c>
    </row>
    <row r="15" spans="1:5" ht="52.5" customHeight="1" x14ac:dyDescent="0.25">
      <c r="A15" s="39" t="s">
        <v>126</v>
      </c>
      <c r="B15" s="42" t="s">
        <v>127</v>
      </c>
      <c r="C15" s="24">
        <v>18803000</v>
      </c>
      <c r="D15" s="24">
        <v>4781696.16</v>
      </c>
      <c r="E15" s="35">
        <f t="shared" si="0"/>
        <v>25.430495984683294</v>
      </c>
    </row>
    <row r="16" spans="1:5" s="8" customFormat="1" ht="28.5" customHeight="1" x14ac:dyDescent="0.2">
      <c r="A16" s="39" t="s">
        <v>56</v>
      </c>
      <c r="B16" s="43" t="s">
        <v>122</v>
      </c>
      <c r="C16" s="22">
        <f>C17+C18+C19+C20</f>
        <v>15734000</v>
      </c>
      <c r="D16" s="22">
        <f>D17+D18+D19+D20</f>
        <v>3865599.17</v>
      </c>
      <c r="E16" s="35">
        <f t="shared" si="0"/>
        <v>24.568445214185839</v>
      </c>
    </row>
    <row r="17" spans="1:5" ht="37.5" customHeight="1" x14ac:dyDescent="0.25">
      <c r="A17" s="39" t="s">
        <v>47</v>
      </c>
      <c r="B17" s="40" t="s">
        <v>100</v>
      </c>
      <c r="C17" s="22">
        <v>10493000</v>
      </c>
      <c r="D17" s="22">
        <v>1138780.8899999999</v>
      </c>
      <c r="E17" s="35">
        <f t="shared" si="0"/>
        <v>10.852767464023634</v>
      </c>
    </row>
    <row r="18" spans="1:5" ht="33.6" customHeight="1" x14ac:dyDescent="0.25">
      <c r="A18" s="39" t="s">
        <v>175</v>
      </c>
      <c r="B18" s="40" t="s">
        <v>162</v>
      </c>
      <c r="C18" s="24">
        <v>0</v>
      </c>
      <c r="D18" s="24">
        <v>7688</v>
      </c>
      <c r="E18" s="36" t="s">
        <v>268</v>
      </c>
    </row>
    <row r="19" spans="1:5" s="8" customFormat="1" ht="23.25" customHeight="1" x14ac:dyDescent="0.2">
      <c r="A19" s="39" t="s">
        <v>186</v>
      </c>
      <c r="B19" s="40" t="s">
        <v>163</v>
      </c>
      <c r="C19" s="24">
        <v>2619000</v>
      </c>
      <c r="D19" s="24">
        <v>682075.07</v>
      </c>
      <c r="E19" s="35">
        <f t="shared" si="0"/>
        <v>26.043339824360441</v>
      </c>
    </row>
    <row r="20" spans="1:5" s="8" customFormat="1" ht="35.25" customHeight="1" x14ac:dyDescent="0.2">
      <c r="A20" s="39" t="s">
        <v>130</v>
      </c>
      <c r="B20" s="40" t="s">
        <v>131</v>
      </c>
      <c r="C20" s="24">
        <v>2622000</v>
      </c>
      <c r="D20" s="24">
        <v>2037055.21</v>
      </c>
      <c r="E20" s="35">
        <f t="shared" si="0"/>
        <v>77.690892829900832</v>
      </c>
    </row>
    <row r="21" spans="1:5" s="8" customFormat="1" ht="20.25" customHeight="1" x14ac:dyDescent="0.2">
      <c r="A21" s="39" t="s">
        <v>187</v>
      </c>
      <c r="B21" s="44" t="s">
        <v>123</v>
      </c>
      <c r="C21" s="22">
        <f>C22+C23+C24</f>
        <v>34039000</v>
      </c>
      <c r="D21" s="22">
        <f>D22+D23+D24</f>
        <v>3066120.25</v>
      </c>
      <c r="E21" s="35">
        <f t="shared" si="0"/>
        <v>9.0076684097652695</v>
      </c>
    </row>
    <row r="22" spans="1:5" s="8" customFormat="1" ht="27" customHeight="1" x14ac:dyDescent="0.2">
      <c r="A22" s="39" t="s">
        <v>21</v>
      </c>
      <c r="B22" s="40" t="s">
        <v>22</v>
      </c>
      <c r="C22" s="24">
        <v>4704000</v>
      </c>
      <c r="D22" s="24">
        <v>396114.18</v>
      </c>
      <c r="E22" s="35">
        <f t="shared" si="0"/>
        <v>8.4207946428571425</v>
      </c>
    </row>
    <row r="23" spans="1:5" s="8" customFormat="1" ht="22.5" customHeight="1" x14ac:dyDescent="0.2">
      <c r="A23" s="39" t="s">
        <v>269</v>
      </c>
      <c r="B23" s="40" t="s">
        <v>251</v>
      </c>
      <c r="C23" s="24">
        <v>19800000</v>
      </c>
      <c r="D23" s="24">
        <v>1676811.64</v>
      </c>
      <c r="E23" s="35">
        <f t="shared" si="0"/>
        <v>8.4687456565656554</v>
      </c>
    </row>
    <row r="24" spans="1:5" ht="24.75" customHeight="1" x14ac:dyDescent="0.25">
      <c r="A24" s="39" t="s">
        <v>23</v>
      </c>
      <c r="B24" s="40" t="s">
        <v>24</v>
      </c>
      <c r="C24" s="24">
        <v>9535000</v>
      </c>
      <c r="D24" s="24">
        <v>993194.43</v>
      </c>
      <c r="E24" s="35">
        <f t="shared" si="0"/>
        <v>10.416302359727322</v>
      </c>
    </row>
    <row r="25" spans="1:5" s="8" customFormat="1" ht="25.5" customHeight="1" x14ac:dyDescent="0.2">
      <c r="A25" s="39" t="s">
        <v>4</v>
      </c>
      <c r="B25" s="44" t="s">
        <v>80</v>
      </c>
      <c r="C25" s="22">
        <v>3268000</v>
      </c>
      <c r="D25" s="22">
        <v>973113.86</v>
      </c>
      <c r="E25" s="35">
        <f t="shared" si="0"/>
        <v>29.777045899632803</v>
      </c>
    </row>
    <row r="26" spans="1:5" ht="49.9" hidden="1" customHeight="1" x14ac:dyDescent="0.25">
      <c r="A26" s="39" t="s">
        <v>252</v>
      </c>
      <c r="B26" s="40" t="s">
        <v>13</v>
      </c>
      <c r="C26" s="24"/>
      <c r="D26" s="24"/>
      <c r="E26" s="35" t="e">
        <f t="shared" si="0"/>
        <v>#DIV/0!</v>
      </c>
    </row>
    <row r="27" spans="1:5" s="8" customFormat="1" ht="69" customHeight="1" x14ac:dyDescent="0.2">
      <c r="A27" s="39" t="s">
        <v>157</v>
      </c>
      <c r="B27" s="40" t="s">
        <v>88</v>
      </c>
      <c r="C27" s="22">
        <f>C28+C29+C30</f>
        <v>32405000</v>
      </c>
      <c r="D27" s="22">
        <f>D28+D29+D30</f>
        <v>8008403.959999999</v>
      </c>
      <c r="E27" s="35">
        <f t="shared" si="0"/>
        <v>24.713482363832739</v>
      </c>
    </row>
    <row r="28" spans="1:5" ht="78" hidden="1" customHeight="1" x14ac:dyDescent="0.25">
      <c r="A28" s="39" t="s">
        <v>37</v>
      </c>
      <c r="B28" s="40" t="s">
        <v>40</v>
      </c>
      <c r="C28" s="22"/>
      <c r="D28" s="22"/>
      <c r="E28" s="35" t="e">
        <f t="shared" si="0"/>
        <v>#DIV/0!</v>
      </c>
    </row>
    <row r="29" spans="1:5" ht="157.5" customHeight="1" x14ac:dyDescent="0.25">
      <c r="A29" s="39" t="s">
        <v>30</v>
      </c>
      <c r="B29" s="40" t="s">
        <v>31</v>
      </c>
      <c r="C29" s="22">
        <v>20605000</v>
      </c>
      <c r="D29" s="22">
        <v>4722669.5199999996</v>
      </c>
      <c r="E29" s="35">
        <f t="shared" si="0"/>
        <v>22.920017083232221</v>
      </c>
    </row>
    <row r="30" spans="1:5" ht="142.5" customHeight="1" x14ac:dyDescent="0.25">
      <c r="A30" s="39" t="s">
        <v>32</v>
      </c>
      <c r="B30" s="40" t="s">
        <v>33</v>
      </c>
      <c r="C30" s="24">
        <v>11800000</v>
      </c>
      <c r="D30" s="24">
        <v>3285734.44</v>
      </c>
      <c r="E30" s="35">
        <f t="shared" si="0"/>
        <v>27.845207118644066</v>
      </c>
    </row>
    <row r="31" spans="1:5" s="8" customFormat="1" ht="40.5" customHeight="1" x14ac:dyDescent="0.2">
      <c r="A31" s="39" t="s">
        <v>182</v>
      </c>
      <c r="B31" s="40" t="s">
        <v>158</v>
      </c>
      <c r="C31" s="22">
        <v>134000</v>
      </c>
      <c r="D31" s="22">
        <v>440904.88</v>
      </c>
      <c r="E31" s="35">
        <f t="shared" si="0"/>
        <v>329.03349253731341</v>
      </c>
    </row>
    <row r="32" spans="1:5" ht="52.5" customHeight="1" x14ac:dyDescent="0.25">
      <c r="A32" s="39" t="s">
        <v>43</v>
      </c>
      <c r="B32" s="40" t="s">
        <v>270</v>
      </c>
      <c r="C32" s="24">
        <f>C33+C34</f>
        <v>3920000</v>
      </c>
      <c r="D32" s="24">
        <f>D33+D34</f>
        <v>2746068.02</v>
      </c>
      <c r="E32" s="35">
        <f t="shared" si="0"/>
        <v>70.052755612244894</v>
      </c>
    </row>
    <row r="33" spans="1:5" ht="31.5" customHeight="1" x14ac:dyDescent="0.25">
      <c r="A33" s="45" t="s">
        <v>42</v>
      </c>
      <c r="B33" s="23" t="s">
        <v>34</v>
      </c>
      <c r="C33" s="22">
        <v>3920000</v>
      </c>
      <c r="D33" s="22">
        <v>2084973</v>
      </c>
      <c r="E33" s="35">
        <f t="shared" si="0"/>
        <v>53.188086734693876</v>
      </c>
    </row>
    <row r="34" spans="1:5" ht="36.75" customHeight="1" x14ac:dyDescent="0.25">
      <c r="A34" s="45" t="s">
        <v>99</v>
      </c>
      <c r="B34" s="23" t="s">
        <v>25</v>
      </c>
      <c r="C34" s="24">
        <v>0</v>
      </c>
      <c r="D34" s="24">
        <v>661095.02</v>
      </c>
      <c r="E34" s="35">
        <v>0</v>
      </c>
    </row>
    <row r="35" spans="1:5" s="8" customFormat="1" ht="51.75" customHeight="1" x14ac:dyDescent="0.2">
      <c r="A35" s="45" t="s">
        <v>65</v>
      </c>
      <c r="B35" s="23" t="s">
        <v>16</v>
      </c>
      <c r="C35" s="22">
        <f>C36+C37</f>
        <v>5400000</v>
      </c>
      <c r="D35" s="22">
        <f>D36+D37</f>
        <v>2604199.15</v>
      </c>
      <c r="E35" s="35">
        <f t="shared" si="0"/>
        <v>48.225910185185185</v>
      </c>
    </row>
    <row r="36" spans="1:5" ht="129.75" customHeight="1" x14ac:dyDescent="0.25">
      <c r="A36" s="45" t="s">
        <v>106</v>
      </c>
      <c r="B36" s="46" t="s">
        <v>66</v>
      </c>
      <c r="C36" s="24">
        <v>0</v>
      </c>
      <c r="D36" s="24">
        <v>284600</v>
      </c>
      <c r="E36" s="35">
        <v>0</v>
      </c>
    </row>
    <row r="37" spans="1:5" ht="57" customHeight="1" x14ac:dyDescent="0.25">
      <c r="A37" s="45" t="s">
        <v>159</v>
      </c>
      <c r="B37" s="23" t="s">
        <v>113</v>
      </c>
      <c r="C37" s="24">
        <f>5000000+400000</f>
        <v>5400000</v>
      </c>
      <c r="D37" s="24">
        <f>2066449.3+253149.85</f>
        <v>2319599.15</v>
      </c>
      <c r="E37" s="35">
        <f t="shared" si="0"/>
        <v>42.955539814814813</v>
      </c>
    </row>
    <row r="38" spans="1:5" s="8" customFormat="1" ht="33.75" customHeight="1" x14ac:dyDescent="0.2">
      <c r="A38" s="45" t="s">
        <v>53</v>
      </c>
      <c r="B38" s="23" t="s">
        <v>14</v>
      </c>
      <c r="C38" s="22">
        <v>1000000</v>
      </c>
      <c r="D38" s="22">
        <v>222281.46</v>
      </c>
      <c r="E38" s="35">
        <f t="shared" si="0"/>
        <v>22.228145999999999</v>
      </c>
    </row>
    <row r="39" spans="1:5" s="8" customFormat="1" ht="24.75" hidden="1" customHeight="1" x14ac:dyDescent="0.2">
      <c r="A39" s="45" t="s">
        <v>17</v>
      </c>
      <c r="B39" s="23" t="s">
        <v>156</v>
      </c>
      <c r="C39" s="22"/>
      <c r="D39" s="22"/>
      <c r="E39" s="36" t="s">
        <v>262</v>
      </c>
    </row>
    <row r="40" spans="1:5" ht="23.25" customHeight="1" x14ac:dyDescent="0.25">
      <c r="A40" s="45" t="s">
        <v>189</v>
      </c>
      <c r="B40" s="23" t="s">
        <v>171</v>
      </c>
      <c r="C40" s="22">
        <f>C50+C51+C53+C55+C57+C58+C59</f>
        <v>1168956697.7700002</v>
      </c>
      <c r="D40" s="22">
        <f>D50+D51+D53+D55+D57+D58+D59</f>
        <v>282535401.58999997</v>
      </c>
      <c r="E40" s="35">
        <f t="shared" si="0"/>
        <v>24.169877475272454</v>
      </c>
    </row>
    <row r="41" spans="1:5" s="8" customFormat="1" ht="18.95" hidden="1" customHeight="1" x14ac:dyDescent="0.2">
      <c r="A41" s="45" t="s">
        <v>67</v>
      </c>
      <c r="B41" s="23" t="s">
        <v>172</v>
      </c>
      <c r="C41" s="22"/>
      <c r="D41" s="22"/>
      <c r="E41" s="35" t="e">
        <f t="shared" si="0"/>
        <v>#DIV/0!</v>
      </c>
    </row>
    <row r="42" spans="1:5" ht="25.5" hidden="1" customHeight="1" x14ac:dyDescent="0.25">
      <c r="A42" s="45" t="s">
        <v>68</v>
      </c>
      <c r="B42" s="23" t="s">
        <v>173</v>
      </c>
      <c r="C42" s="24"/>
      <c r="D42" s="22"/>
      <c r="E42" s="35" t="e">
        <f t="shared" si="0"/>
        <v>#DIV/0!</v>
      </c>
    </row>
    <row r="43" spans="1:5" ht="47.25" hidden="1" x14ac:dyDescent="0.25">
      <c r="A43" s="45" t="s">
        <v>69</v>
      </c>
      <c r="B43" s="23" t="s">
        <v>174</v>
      </c>
      <c r="C43" s="24"/>
      <c r="D43" s="22"/>
      <c r="E43" s="35" t="e">
        <f t="shared" si="0"/>
        <v>#DIV/0!</v>
      </c>
    </row>
    <row r="44" spans="1:5" ht="31.5" hidden="1" x14ac:dyDescent="0.25">
      <c r="A44" s="45" t="s">
        <v>70</v>
      </c>
      <c r="B44" s="23" t="s">
        <v>54</v>
      </c>
      <c r="C44" s="24"/>
      <c r="D44" s="22"/>
      <c r="E44" s="35" t="e">
        <f t="shared" si="0"/>
        <v>#DIV/0!</v>
      </c>
    </row>
    <row r="45" spans="1:5" ht="47.25" hidden="1" x14ac:dyDescent="0.25">
      <c r="A45" s="45" t="s">
        <v>71</v>
      </c>
      <c r="B45" s="23" t="s">
        <v>55</v>
      </c>
      <c r="C45" s="24"/>
      <c r="D45" s="22"/>
      <c r="E45" s="35" t="e">
        <f t="shared" si="0"/>
        <v>#DIV/0!</v>
      </c>
    </row>
    <row r="46" spans="1:5" ht="47.25" hidden="1" x14ac:dyDescent="0.25">
      <c r="A46" s="45" t="s">
        <v>72</v>
      </c>
      <c r="B46" s="23" t="s">
        <v>85</v>
      </c>
      <c r="C46" s="24"/>
      <c r="D46" s="22"/>
      <c r="E46" s="35" t="e">
        <f t="shared" si="0"/>
        <v>#DIV/0!</v>
      </c>
    </row>
    <row r="47" spans="1:5" ht="47.25" hidden="1" x14ac:dyDescent="0.25">
      <c r="A47" s="45" t="s">
        <v>95</v>
      </c>
      <c r="B47" s="23" t="s">
        <v>121</v>
      </c>
      <c r="C47" s="24"/>
      <c r="D47" s="22"/>
      <c r="E47" s="35" t="e">
        <f t="shared" si="0"/>
        <v>#DIV/0!</v>
      </c>
    </row>
    <row r="48" spans="1:5" ht="24.75" hidden="1" customHeight="1" x14ac:dyDescent="0.25">
      <c r="A48" s="45" t="s">
        <v>96</v>
      </c>
      <c r="B48" s="23" t="s">
        <v>94</v>
      </c>
      <c r="C48" s="24"/>
      <c r="D48" s="22"/>
      <c r="E48" s="35" t="e">
        <f t="shared" si="0"/>
        <v>#DIV/0!</v>
      </c>
    </row>
    <row r="49" spans="1:5" s="8" customFormat="1" ht="9" hidden="1" customHeight="1" x14ac:dyDescent="0.2">
      <c r="A49" s="45" t="s">
        <v>97</v>
      </c>
      <c r="B49" s="23" t="s">
        <v>19</v>
      </c>
      <c r="C49" s="22"/>
      <c r="D49" s="22"/>
      <c r="E49" s="35" t="e">
        <f t="shared" si="0"/>
        <v>#DIV/0!</v>
      </c>
    </row>
    <row r="50" spans="1:5" ht="37.5" customHeight="1" x14ac:dyDescent="0.25">
      <c r="A50" s="45" t="s">
        <v>188</v>
      </c>
      <c r="B50" s="23" t="s">
        <v>257</v>
      </c>
      <c r="C50" s="22">
        <v>423045870.49000001</v>
      </c>
      <c r="D50" s="22">
        <v>105761670.48999999</v>
      </c>
      <c r="E50" s="35">
        <f t="shared" si="0"/>
        <v>25.000047954019681</v>
      </c>
    </row>
    <row r="51" spans="1:5" ht="51.75" customHeight="1" x14ac:dyDescent="0.25">
      <c r="A51" s="45" t="s">
        <v>190</v>
      </c>
      <c r="B51" s="23" t="s">
        <v>5</v>
      </c>
      <c r="C51" s="22">
        <v>43608881.090000004</v>
      </c>
      <c r="D51" s="22">
        <v>10031377.27</v>
      </c>
      <c r="E51" s="35">
        <f t="shared" si="0"/>
        <v>23.003060430046908</v>
      </c>
    </row>
    <row r="52" spans="1:5" ht="24.75" customHeight="1" x14ac:dyDescent="0.25">
      <c r="A52" s="45" t="s">
        <v>193</v>
      </c>
      <c r="B52" s="23" t="s">
        <v>192</v>
      </c>
      <c r="C52" s="22">
        <v>3384966.52</v>
      </c>
      <c r="D52" s="22">
        <v>0</v>
      </c>
      <c r="E52" s="35">
        <f t="shared" si="0"/>
        <v>0</v>
      </c>
    </row>
    <row r="53" spans="1:5" s="28" customFormat="1" ht="36" customHeight="1" x14ac:dyDescent="0.25">
      <c r="A53" s="45" t="s">
        <v>194</v>
      </c>
      <c r="B53" s="23" t="s">
        <v>191</v>
      </c>
      <c r="C53" s="22">
        <v>662219363.24000001</v>
      </c>
      <c r="D53" s="22">
        <v>168586431.34</v>
      </c>
      <c r="E53" s="35">
        <f t="shared" si="0"/>
        <v>25.457792492682113</v>
      </c>
    </row>
    <row r="54" spans="1:5" ht="21.75" customHeight="1" x14ac:dyDescent="0.25">
      <c r="A54" s="45" t="s">
        <v>196</v>
      </c>
      <c r="B54" s="47" t="s">
        <v>20</v>
      </c>
      <c r="C54" s="24">
        <v>586370700</v>
      </c>
      <c r="D54" s="24">
        <v>144353200</v>
      </c>
      <c r="E54" s="35">
        <f t="shared" si="0"/>
        <v>24.618078631827956</v>
      </c>
    </row>
    <row r="55" spans="1:5" s="8" customFormat="1" ht="24.75" customHeight="1" x14ac:dyDescent="0.2">
      <c r="A55" s="45" t="s">
        <v>197</v>
      </c>
      <c r="B55" s="23" t="s">
        <v>105</v>
      </c>
      <c r="C55" s="22">
        <v>40082582.950000003</v>
      </c>
      <c r="D55" s="22">
        <v>1395779.96</v>
      </c>
      <c r="E55" s="35">
        <f t="shared" si="0"/>
        <v>3.4822605163472873</v>
      </c>
    </row>
    <row r="56" spans="1:5" ht="37.5" customHeight="1" x14ac:dyDescent="0.25">
      <c r="A56" s="45" t="s">
        <v>198</v>
      </c>
      <c r="B56" s="23" t="s">
        <v>28</v>
      </c>
      <c r="C56" s="24">
        <v>40082582.950000003</v>
      </c>
      <c r="D56" s="24">
        <v>496400</v>
      </c>
      <c r="E56" s="35">
        <f t="shared" si="0"/>
        <v>1.2384431427965148</v>
      </c>
    </row>
    <row r="57" spans="1:5" ht="168" customHeight="1" x14ac:dyDescent="0.25">
      <c r="A57" s="45" t="s">
        <v>266</v>
      </c>
      <c r="B57" s="23" t="s">
        <v>267</v>
      </c>
      <c r="C57" s="24"/>
      <c r="D57" s="24">
        <v>-484.04</v>
      </c>
      <c r="E57" s="35">
        <v>0</v>
      </c>
    </row>
    <row r="58" spans="1:5" ht="177.75" hidden="1" customHeight="1" x14ac:dyDescent="0.25">
      <c r="A58" s="45" t="s">
        <v>195</v>
      </c>
      <c r="B58" s="23" t="s">
        <v>6</v>
      </c>
      <c r="C58" s="24">
        <v>0</v>
      </c>
      <c r="D58" s="24">
        <v>0</v>
      </c>
      <c r="E58" s="35">
        <v>0</v>
      </c>
    </row>
    <row r="59" spans="1:5" ht="83.25" customHeight="1" x14ac:dyDescent="0.25">
      <c r="A59" s="45" t="s">
        <v>199</v>
      </c>
      <c r="B59" s="23" t="s">
        <v>135</v>
      </c>
      <c r="C59" s="24"/>
      <c r="D59" s="24">
        <v>-3239373.43</v>
      </c>
      <c r="E59" s="36" t="s">
        <v>268</v>
      </c>
    </row>
    <row r="60" spans="1:5" ht="80.45" hidden="1" customHeight="1" x14ac:dyDescent="0.25">
      <c r="A60" s="40" t="s">
        <v>58</v>
      </c>
      <c r="B60" s="23" t="s">
        <v>7</v>
      </c>
      <c r="C60" s="24"/>
      <c r="D60" s="22"/>
      <c r="E60" s="35"/>
    </row>
    <row r="61" spans="1:5" ht="24.75" customHeight="1" x14ac:dyDescent="0.25">
      <c r="A61" s="70" t="s">
        <v>255</v>
      </c>
      <c r="B61" s="71"/>
      <c r="C61" s="22">
        <f>C11+C40</f>
        <v>1409544697.7700002</v>
      </c>
      <c r="D61" s="22">
        <f>D11+D40</f>
        <v>336632281.07999998</v>
      </c>
      <c r="E61" s="35">
        <f t="shared" ref="E61" si="1">D61/C61*100</f>
        <v>23.88234169605094</v>
      </c>
    </row>
    <row r="62" spans="1:5" ht="18" hidden="1" customHeight="1" x14ac:dyDescent="0.25">
      <c r="A62" s="23"/>
      <c r="B62" s="44" t="s">
        <v>45</v>
      </c>
      <c r="C62" s="22"/>
      <c r="D62" s="22"/>
      <c r="E62" s="35"/>
    </row>
    <row r="63" spans="1:5" ht="20.25" customHeight="1" x14ac:dyDescent="0.25">
      <c r="A63" s="76" t="s">
        <v>254</v>
      </c>
      <c r="B63" s="77"/>
      <c r="C63" s="77"/>
      <c r="D63" s="77"/>
      <c r="E63" s="78"/>
    </row>
    <row r="64" spans="1:5" s="8" customFormat="1" ht="21.75" customHeight="1" x14ac:dyDescent="0.2">
      <c r="A64" s="39" t="s">
        <v>200</v>
      </c>
      <c r="B64" s="44" t="s">
        <v>61</v>
      </c>
      <c r="C64" s="22">
        <f>C65+C66+C67+C68+C69+C70+C71+C74</f>
        <v>233319256.25999999</v>
      </c>
      <c r="D64" s="22">
        <f>D65+D66+D67+D68+D69+D70+D71+D74</f>
        <v>51438828.859999999</v>
      </c>
      <c r="E64" s="35">
        <f t="shared" ref="E64:E119" si="2">D64/C64*100</f>
        <v>22.046542443405954</v>
      </c>
    </row>
    <row r="65" spans="1:5" ht="45" customHeight="1" x14ac:dyDescent="0.25">
      <c r="A65" s="39" t="s">
        <v>201</v>
      </c>
      <c r="B65" s="44" t="s">
        <v>8</v>
      </c>
      <c r="C65" s="24">
        <v>2521947.96</v>
      </c>
      <c r="D65" s="22">
        <v>362976.48</v>
      </c>
      <c r="E65" s="35">
        <f t="shared" si="2"/>
        <v>14.392703012000293</v>
      </c>
    </row>
    <row r="66" spans="1:5" ht="84" customHeight="1" x14ac:dyDescent="0.25">
      <c r="A66" s="39" t="s">
        <v>202</v>
      </c>
      <c r="B66" s="44" t="s">
        <v>62</v>
      </c>
      <c r="C66" s="24">
        <v>2916000.15</v>
      </c>
      <c r="D66" s="22">
        <v>587278.56999999995</v>
      </c>
      <c r="E66" s="35">
        <f t="shared" si="2"/>
        <v>20.139867619691305</v>
      </c>
    </row>
    <row r="67" spans="1:5" ht="81.75" customHeight="1" x14ac:dyDescent="0.25">
      <c r="A67" s="39" t="s">
        <v>203</v>
      </c>
      <c r="B67" s="44" t="s">
        <v>9</v>
      </c>
      <c r="C67" s="24">
        <v>92569472.579999998</v>
      </c>
      <c r="D67" s="22">
        <v>20394287.09</v>
      </c>
      <c r="E67" s="35">
        <f t="shared" si="2"/>
        <v>22.031331195470447</v>
      </c>
    </row>
    <row r="68" spans="1:5" ht="23.25" customHeight="1" x14ac:dyDescent="0.25">
      <c r="A68" s="39" t="s">
        <v>204</v>
      </c>
      <c r="B68" s="44" t="s">
        <v>129</v>
      </c>
      <c r="C68" s="24">
        <v>4201.49</v>
      </c>
      <c r="D68" s="22">
        <v>0</v>
      </c>
      <c r="E68" s="35">
        <f t="shared" si="2"/>
        <v>0</v>
      </c>
    </row>
    <row r="69" spans="1:5" ht="66" customHeight="1" x14ac:dyDescent="0.25">
      <c r="A69" s="39" t="s">
        <v>205</v>
      </c>
      <c r="B69" s="44" t="s">
        <v>101</v>
      </c>
      <c r="C69" s="24">
        <v>20738212.629999999</v>
      </c>
      <c r="D69" s="22">
        <v>4678688.9400000004</v>
      </c>
      <c r="E69" s="35">
        <f t="shared" si="2"/>
        <v>22.560714481400325</v>
      </c>
    </row>
    <row r="70" spans="1:5" ht="34.5" customHeight="1" x14ac:dyDescent="0.25">
      <c r="A70" s="39" t="s">
        <v>206</v>
      </c>
      <c r="B70" s="44" t="s">
        <v>154</v>
      </c>
      <c r="C70" s="24">
        <v>226000</v>
      </c>
      <c r="D70" s="22">
        <v>0</v>
      </c>
      <c r="E70" s="35">
        <v>0</v>
      </c>
    </row>
    <row r="71" spans="1:5" ht="24.75" customHeight="1" x14ac:dyDescent="0.25">
      <c r="A71" s="39" t="s">
        <v>264</v>
      </c>
      <c r="B71" s="44" t="s">
        <v>145</v>
      </c>
      <c r="C71" s="24">
        <v>650000</v>
      </c>
      <c r="D71" s="22">
        <v>0</v>
      </c>
      <c r="E71" s="35">
        <f t="shared" si="2"/>
        <v>0</v>
      </c>
    </row>
    <row r="72" spans="1:5" ht="15.75" hidden="1" x14ac:dyDescent="0.25">
      <c r="A72" s="39" t="s">
        <v>155</v>
      </c>
      <c r="B72" s="44"/>
      <c r="C72" s="24"/>
      <c r="D72" s="22"/>
      <c r="E72" s="35" t="e">
        <f t="shared" si="2"/>
        <v>#DIV/0!</v>
      </c>
    </row>
    <row r="73" spans="1:5" ht="31.5" hidden="1" x14ac:dyDescent="0.25">
      <c r="A73" s="39" t="s">
        <v>146</v>
      </c>
      <c r="B73" s="44" t="s">
        <v>147</v>
      </c>
      <c r="C73" s="24"/>
      <c r="D73" s="22"/>
      <c r="E73" s="35" t="e">
        <f t="shared" si="2"/>
        <v>#DIV/0!</v>
      </c>
    </row>
    <row r="74" spans="1:5" ht="23.25" customHeight="1" x14ac:dyDescent="0.25">
      <c r="A74" s="39" t="s">
        <v>207</v>
      </c>
      <c r="B74" s="44" t="s">
        <v>148</v>
      </c>
      <c r="C74" s="24">
        <v>113693421.45</v>
      </c>
      <c r="D74" s="22">
        <v>25415597.780000001</v>
      </c>
      <c r="E74" s="35">
        <f t="shared" si="2"/>
        <v>22.354501655293443</v>
      </c>
    </row>
    <row r="75" spans="1:5" s="8" customFormat="1" ht="19.5" customHeight="1" x14ac:dyDescent="0.2">
      <c r="A75" s="39" t="s">
        <v>208</v>
      </c>
      <c r="B75" s="44" t="s">
        <v>141</v>
      </c>
      <c r="C75" s="24">
        <f>C78</f>
        <v>1157734.8600000001</v>
      </c>
      <c r="D75" s="24">
        <f>D78</f>
        <v>269766.28999999998</v>
      </c>
      <c r="E75" s="35">
        <f t="shared" si="2"/>
        <v>23.30121509859347</v>
      </c>
    </row>
    <row r="76" spans="1:5" ht="18.75" hidden="1" customHeight="1" x14ac:dyDescent="0.25">
      <c r="A76" s="39" t="s">
        <v>151</v>
      </c>
      <c r="B76" s="44" t="s">
        <v>152</v>
      </c>
      <c r="C76" s="24"/>
      <c r="D76" s="22"/>
      <c r="E76" s="35" t="e">
        <f t="shared" si="2"/>
        <v>#DIV/0!</v>
      </c>
    </row>
    <row r="77" spans="1:5" ht="18.75" hidden="1" customHeight="1" x14ac:dyDescent="0.25">
      <c r="A77" s="39" t="s">
        <v>91</v>
      </c>
      <c r="B77" s="44" t="s">
        <v>93</v>
      </c>
      <c r="C77" s="24"/>
      <c r="D77" s="22"/>
      <c r="E77" s="35" t="e">
        <f t="shared" si="2"/>
        <v>#DIV/0!</v>
      </c>
    </row>
    <row r="78" spans="1:5" ht="39" customHeight="1" x14ac:dyDescent="0.25">
      <c r="A78" s="39" t="s">
        <v>209</v>
      </c>
      <c r="B78" s="44" t="s">
        <v>93</v>
      </c>
      <c r="C78" s="24">
        <v>1157734.8600000001</v>
      </c>
      <c r="D78" s="24">
        <v>269766.28999999998</v>
      </c>
      <c r="E78" s="35">
        <f t="shared" si="2"/>
        <v>23.30121509859347</v>
      </c>
    </row>
    <row r="79" spans="1:5" ht="47.25" hidden="1" x14ac:dyDescent="0.25">
      <c r="A79" s="39" t="s">
        <v>112</v>
      </c>
      <c r="B79" s="44" t="s">
        <v>73</v>
      </c>
      <c r="C79" s="24"/>
      <c r="D79" s="22"/>
      <c r="E79" s="35" t="e">
        <f t="shared" si="2"/>
        <v>#DIV/0!</v>
      </c>
    </row>
    <row r="80" spans="1:5" ht="16.5" hidden="1" customHeight="1" x14ac:dyDescent="0.25">
      <c r="A80" s="39" t="s">
        <v>74</v>
      </c>
      <c r="B80" s="44" t="s">
        <v>76</v>
      </c>
      <c r="C80" s="24"/>
      <c r="D80" s="22"/>
      <c r="E80" s="35" t="e">
        <f t="shared" si="2"/>
        <v>#DIV/0!</v>
      </c>
    </row>
    <row r="81" spans="1:5" ht="47.25" hidden="1" x14ac:dyDescent="0.25">
      <c r="A81" s="39" t="s">
        <v>77</v>
      </c>
      <c r="B81" s="44" t="s">
        <v>78</v>
      </c>
      <c r="C81" s="24"/>
      <c r="D81" s="22"/>
      <c r="E81" s="35" t="e">
        <f t="shared" si="2"/>
        <v>#DIV/0!</v>
      </c>
    </row>
    <row r="82" spans="1:5" ht="31.5" hidden="1" x14ac:dyDescent="0.25">
      <c r="A82" s="39" t="s">
        <v>79</v>
      </c>
      <c r="B82" s="44" t="s">
        <v>49</v>
      </c>
      <c r="C82" s="24"/>
      <c r="D82" s="22"/>
      <c r="E82" s="35" t="e">
        <f t="shared" si="2"/>
        <v>#DIV/0!</v>
      </c>
    </row>
    <row r="83" spans="1:5" ht="18" hidden="1" customHeight="1" x14ac:dyDescent="0.25">
      <c r="A83" s="39" t="s">
        <v>50</v>
      </c>
      <c r="B83" s="44" t="s">
        <v>51</v>
      </c>
      <c r="C83" s="24"/>
      <c r="D83" s="22"/>
      <c r="E83" s="35" t="e">
        <f t="shared" si="2"/>
        <v>#DIV/0!</v>
      </c>
    </row>
    <row r="84" spans="1:5" ht="18" hidden="1" customHeight="1" x14ac:dyDescent="0.25">
      <c r="A84" s="39" t="s">
        <v>149</v>
      </c>
      <c r="B84" s="44" t="s">
        <v>150</v>
      </c>
      <c r="C84" s="22"/>
      <c r="D84" s="22"/>
      <c r="E84" s="35" t="e">
        <f t="shared" si="2"/>
        <v>#DIV/0!</v>
      </c>
    </row>
    <row r="85" spans="1:5" ht="25.5" hidden="1" customHeight="1" x14ac:dyDescent="0.25">
      <c r="A85" s="39" t="s">
        <v>91</v>
      </c>
      <c r="B85" s="44" t="s">
        <v>153</v>
      </c>
      <c r="C85" s="24"/>
      <c r="D85" s="22"/>
      <c r="E85" s="35" t="e">
        <f t="shared" si="2"/>
        <v>#DIV/0!</v>
      </c>
    </row>
    <row r="86" spans="1:5" s="8" customFormat="1" ht="52.5" customHeight="1" x14ac:dyDescent="0.2">
      <c r="A86" s="39" t="s">
        <v>210</v>
      </c>
      <c r="B86" s="44" t="s">
        <v>140</v>
      </c>
      <c r="C86" s="22">
        <f>SUM(C87)</f>
        <v>3554610.25</v>
      </c>
      <c r="D86" s="22">
        <f>SUM(D87)</f>
        <v>882010.66</v>
      </c>
      <c r="E86" s="35">
        <f t="shared" si="2"/>
        <v>24.813146814056477</v>
      </c>
    </row>
    <row r="87" spans="1:5" ht="66" customHeight="1" x14ac:dyDescent="0.25">
      <c r="A87" s="39" t="s">
        <v>211</v>
      </c>
      <c r="B87" s="44" t="s">
        <v>271</v>
      </c>
      <c r="C87" s="24">
        <v>3554610.25</v>
      </c>
      <c r="D87" s="22">
        <v>882010.66</v>
      </c>
      <c r="E87" s="35">
        <f t="shared" si="2"/>
        <v>24.813146814056477</v>
      </c>
    </row>
    <row r="88" spans="1:5" ht="27.75" hidden="1" customHeight="1" x14ac:dyDescent="0.25">
      <c r="A88" s="39" t="s">
        <v>86</v>
      </c>
      <c r="B88" s="44" t="s">
        <v>180</v>
      </c>
      <c r="C88" s="24"/>
      <c r="D88" s="22"/>
      <c r="E88" s="35" t="e">
        <f t="shared" si="2"/>
        <v>#DIV/0!</v>
      </c>
    </row>
    <row r="89" spans="1:5" ht="45" hidden="1" customHeight="1" x14ac:dyDescent="0.25">
      <c r="A89" s="39" t="s">
        <v>160</v>
      </c>
      <c r="B89" s="44" t="s">
        <v>161</v>
      </c>
      <c r="C89" s="24"/>
      <c r="D89" s="22"/>
      <c r="E89" s="35" t="e">
        <f t="shared" si="2"/>
        <v>#DIV/0!</v>
      </c>
    </row>
    <row r="90" spans="1:5" s="8" customFormat="1" ht="23.25" customHeight="1" x14ac:dyDescent="0.2">
      <c r="A90" s="39" t="s">
        <v>212</v>
      </c>
      <c r="B90" s="44" t="s">
        <v>139</v>
      </c>
      <c r="C90" s="22">
        <f>C91+C92+C94+C95+C96+C99</f>
        <v>56218249.18</v>
      </c>
      <c r="D90" s="22">
        <f>D91+D92+D94+D95+D96+D99</f>
        <v>8405702.9100000001</v>
      </c>
      <c r="E90" s="35">
        <f t="shared" si="2"/>
        <v>14.951911581391586</v>
      </c>
    </row>
    <row r="91" spans="1:5" ht="18.75" hidden="1" customHeight="1" x14ac:dyDescent="0.25">
      <c r="A91" s="39" t="s">
        <v>213</v>
      </c>
      <c r="B91" s="44" t="s">
        <v>102</v>
      </c>
      <c r="C91" s="24"/>
      <c r="D91" s="24"/>
      <c r="E91" s="35" t="e">
        <f t="shared" si="2"/>
        <v>#DIV/0!</v>
      </c>
    </row>
    <row r="92" spans="1:5" ht="24.75" customHeight="1" x14ac:dyDescent="0.25">
      <c r="A92" s="39" t="s">
        <v>214</v>
      </c>
      <c r="B92" s="44" t="s">
        <v>177</v>
      </c>
      <c r="C92" s="24">
        <v>4947727.82</v>
      </c>
      <c r="D92" s="22">
        <v>1190577.3600000001</v>
      </c>
      <c r="E92" s="35">
        <f t="shared" si="2"/>
        <v>24.063113479835678</v>
      </c>
    </row>
    <row r="93" spans="1:5" ht="18.75" hidden="1" customHeight="1" x14ac:dyDescent="0.25">
      <c r="A93" s="39" t="s">
        <v>178</v>
      </c>
      <c r="B93" s="44" t="s">
        <v>179</v>
      </c>
      <c r="C93" s="24"/>
      <c r="D93" s="22"/>
      <c r="E93" s="35" t="e">
        <f t="shared" si="2"/>
        <v>#DIV/0!</v>
      </c>
    </row>
    <row r="94" spans="1:5" ht="18.75" hidden="1" customHeight="1" x14ac:dyDescent="0.25">
      <c r="A94" s="39" t="s">
        <v>215</v>
      </c>
      <c r="B94" s="44" t="s">
        <v>128</v>
      </c>
      <c r="C94" s="24"/>
      <c r="D94" s="22"/>
      <c r="E94" s="35" t="e">
        <f t="shared" si="2"/>
        <v>#DIV/0!</v>
      </c>
    </row>
    <row r="95" spans="1:5" ht="23.25" customHeight="1" x14ac:dyDescent="0.25">
      <c r="A95" s="39" t="s">
        <v>216</v>
      </c>
      <c r="B95" s="44" t="s">
        <v>81</v>
      </c>
      <c r="C95" s="24">
        <v>11985521.359999999</v>
      </c>
      <c r="D95" s="22">
        <v>1370614.88</v>
      </c>
      <c r="E95" s="35">
        <f t="shared" si="2"/>
        <v>11.435588313865388</v>
      </c>
    </row>
    <row r="96" spans="1:5" ht="21.75" customHeight="1" x14ac:dyDescent="0.25">
      <c r="A96" s="39" t="s">
        <v>217</v>
      </c>
      <c r="B96" s="44" t="s">
        <v>136</v>
      </c>
      <c r="C96" s="24">
        <v>38603000</v>
      </c>
      <c r="D96" s="22">
        <v>5700510.6699999999</v>
      </c>
      <c r="E96" s="35">
        <f t="shared" si="2"/>
        <v>14.767014662072897</v>
      </c>
    </row>
    <row r="97" spans="1:5" ht="18.75" hidden="1" customHeight="1" x14ac:dyDescent="0.25">
      <c r="A97" s="39" t="s">
        <v>83</v>
      </c>
      <c r="B97" s="44" t="s">
        <v>84</v>
      </c>
      <c r="C97" s="24"/>
      <c r="D97" s="22"/>
      <c r="E97" s="35" t="e">
        <f t="shared" si="2"/>
        <v>#DIV/0!</v>
      </c>
    </row>
    <row r="98" spans="1:5" ht="18.75" hidden="1" customHeight="1" x14ac:dyDescent="0.25">
      <c r="A98" s="39" t="s">
        <v>82</v>
      </c>
      <c r="B98" s="44" t="s">
        <v>169</v>
      </c>
      <c r="C98" s="24"/>
      <c r="D98" s="22"/>
      <c r="E98" s="35" t="e">
        <f t="shared" si="2"/>
        <v>#DIV/0!</v>
      </c>
    </row>
    <row r="99" spans="1:5" ht="35.25" customHeight="1" x14ac:dyDescent="0.25">
      <c r="A99" s="39" t="s">
        <v>218</v>
      </c>
      <c r="B99" s="44" t="s">
        <v>87</v>
      </c>
      <c r="C99" s="24">
        <v>682000</v>
      </c>
      <c r="D99" s="22">
        <v>144000</v>
      </c>
      <c r="E99" s="35">
        <f t="shared" si="2"/>
        <v>21.114369501466275</v>
      </c>
    </row>
    <row r="100" spans="1:5" s="8" customFormat="1" ht="36" customHeight="1" x14ac:dyDescent="0.2">
      <c r="A100" s="39" t="s">
        <v>219</v>
      </c>
      <c r="B100" s="44" t="s">
        <v>138</v>
      </c>
      <c r="C100" s="22">
        <f>C101+C103+C104+C106</f>
        <v>162400721.19</v>
      </c>
      <c r="D100" s="22">
        <f>D101+D103+D104+D106</f>
        <v>8535219.9100000001</v>
      </c>
      <c r="E100" s="35">
        <f t="shared" si="2"/>
        <v>5.2556539450426811</v>
      </c>
    </row>
    <row r="101" spans="1:5" ht="21.75" customHeight="1" x14ac:dyDescent="0.25">
      <c r="A101" s="39" t="s">
        <v>220</v>
      </c>
      <c r="B101" s="44" t="s">
        <v>107</v>
      </c>
      <c r="C101" s="24">
        <v>31372787.800000001</v>
      </c>
      <c r="D101" s="24">
        <v>1855049.05</v>
      </c>
      <c r="E101" s="35">
        <f t="shared" si="2"/>
        <v>5.9129238428725168</v>
      </c>
    </row>
    <row r="102" spans="1:5" ht="18.75" hidden="1" customHeight="1" x14ac:dyDescent="0.25">
      <c r="A102" s="39" t="s">
        <v>108</v>
      </c>
      <c r="B102" s="44" t="s">
        <v>109</v>
      </c>
      <c r="C102" s="24"/>
      <c r="D102" s="22"/>
      <c r="E102" s="35" t="e">
        <f t="shared" si="2"/>
        <v>#DIV/0!</v>
      </c>
    </row>
    <row r="103" spans="1:5" ht="22.5" customHeight="1" x14ac:dyDescent="0.25">
      <c r="A103" s="39" t="s">
        <v>221</v>
      </c>
      <c r="B103" s="44" t="s">
        <v>29</v>
      </c>
      <c r="C103" s="24">
        <v>1007994.76</v>
      </c>
      <c r="D103" s="22">
        <v>472248</v>
      </c>
      <c r="E103" s="35">
        <f t="shared" si="2"/>
        <v>46.850243546900977</v>
      </c>
    </row>
    <row r="104" spans="1:5" ht="22.5" customHeight="1" x14ac:dyDescent="0.25">
      <c r="A104" s="39" t="s">
        <v>222</v>
      </c>
      <c r="B104" s="44" t="s">
        <v>103</v>
      </c>
      <c r="C104" s="24">
        <v>17568800.629999999</v>
      </c>
      <c r="D104" s="22">
        <v>1458112.08</v>
      </c>
      <c r="E104" s="35">
        <f t="shared" si="2"/>
        <v>8.2994400739579692</v>
      </c>
    </row>
    <row r="105" spans="1:5" ht="43.5" hidden="1" customHeight="1" x14ac:dyDescent="0.25">
      <c r="A105" s="39" t="s">
        <v>59</v>
      </c>
      <c r="B105" s="44" t="s">
        <v>60</v>
      </c>
      <c r="C105" s="24"/>
      <c r="D105" s="22"/>
      <c r="E105" s="35"/>
    </row>
    <row r="106" spans="1:5" ht="33.75" customHeight="1" x14ac:dyDescent="0.25">
      <c r="A106" s="39" t="s">
        <v>223</v>
      </c>
      <c r="B106" s="44" t="s">
        <v>60</v>
      </c>
      <c r="C106" s="24">
        <v>112451138</v>
      </c>
      <c r="D106" s="22">
        <v>4749810.78</v>
      </c>
      <c r="E106" s="35">
        <f t="shared" si="2"/>
        <v>4.22388858350193</v>
      </c>
    </row>
    <row r="107" spans="1:5" s="8" customFormat="1" ht="18.75" customHeight="1" x14ac:dyDescent="0.2">
      <c r="A107" s="39" t="s">
        <v>258</v>
      </c>
      <c r="B107" s="44" t="s">
        <v>259</v>
      </c>
      <c r="C107" s="22">
        <f>C108</f>
        <v>1234000</v>
      </c>
      <c r="D107" s="22">
        <f>D108</f>
        <v>407547.91</v>
      </c>
      <c r="E107" s="35">
        <f t="shared" si="2"/>
        <v>33.026572933549431</v>
      </c>
    </row>
    <row r="108" spans="1:5" ht="34.5" customHeight="1" x14ac:dyDescent="0.25">
      <c r="A108" s="39" t="s">
        <v>260</v>
      </c>
      <c r="B108" s="44" t="s">
        <v>261</v>
      </c>
      <c r="C108" s="24">
        <v>1234000</v>
      </c>
      <c r="D108" s="24">
        <v>407547.91</v>
      </c>
      <c r="E108" s="35">
        <f t="shared" si="2"/>
        <v>33.026572933549431</v>
      </c>
    </row>
    <row r="109" spans="1:5" s="8" customFormat="1" ht="20.25" customHeight="1" x14ac:dyDescent="0.2">
      <c r="A109" s="39" t="s">
        <v>224</v>
      </c>
      <c r="B109" s="44" t="s">
        <v>137</v>
      </c>
      <c r="C109" s="22">
        <f>C110+C111+C116+C117+C119</f>
        <v>932978546.82000005</v>
      </c>
      <c r="D109" s="22">
        <f>D110+D111+D116+D117+D119</f>
        <v>232779746.40000001</v>
      </c>
      <c r="E109" s="35">
        <f t="shared" si="2"/>
        <v>24.950171383191545</v>
      </c>
    </row>
    <row r="110" spans="1:5" ht="22.5" customHeight="1" x14ac:dyDescent="0.25">
      <c r="A110" s="39" t="s">
        <v>225</v>
      </c>
      <c r="B110" s="44" t="s">
        <v>114</v>
      </c>
      <c r="C110" s="24">
        <v>150168226.47999999</v>
      </c>
      <c r="D110" s="22">
        <v>42051860.899999999</v>
      </c>
      <c r="E110" s="35">
        <f t="shared" si="2"/>
        <v>28.003168104006765</v>
      </c>
    </row>
    <row r="111" spans="1:5" ht="22.5" customHeight="1" x14ac:dyDescent="0.25">
      <c r="A111" s="39" t="s">
        <v>226</v>
      </c>
      <c r="B111" s="44" t="s">
        <v>115</v>
      </c>
      <c r="C111" s="24">
        <v>724697102.38</v>
      </c>
      <c r="D111" s="22">
        <v>177937698.38</v>
      </c>
      <c r="E111" s="35">
        <f t="shared" si="2"/>
        <v>24.553388967008331</v>
      </c>
    </row>
    <row r="112" spans="1:5" ht="31.5" hidden="1" x14ac:dyDescent="0.25">
      <c r="A112" s="39" t="s">
        <v>116</v>
      </c>
      <c r="B112" s="44" t="s">
        <v>117</v>
      </c>
      <c r="C112" s="24"/>
      <c r="D112" s="22"/>
      <c r="E112" s="35" t="e">
        <f t="shared" si="2"/>
        <v>#DIV/0!</v>
      </c>
    </row>
    <row r="113" spans="1:5" ht="15.75" hidden="1" x14ac:dyDescent="0.25">
      <c r="A113" s="39" t="s">
        <v>118</v>
      </c>
      <c r="B113" s="44" t="s">
        <v>119</v>
      </c>
      <c r="C113" s="24"/>
      <c r="D113" s="22"/>
      <c r="E113" s="35" t="e">
        <f t="shared" si="2"/>
        <v>#DIV/0!</v>
      </c>
    </row>
    <row r="114" spans="1:5" ht="47.25" hidden="1" x14ac:dyDescent="0.25">
      <c r="A114" s="39" t="s">
        <v>120</v>
      </c>
      <c r="B114" s="44" t="s">
        <v>15</v>
      </c>
      <c r="C114" s="24"/>
      <c r="D114" s="22"/>
      <c r="E114" s="35" t="e">
        <f t="shared" si="2"/>
        <v>#DIV/0!</v>
      </c>
    </row>
    <row r="115" spans="1:5" ht="15.75" hidden="1" x14ac:dyDescent="0.25">
      <c r="A115" s="39" t="s">
        <v>48</v>
      </c>
      <c r="B115" s="44" t="s">
        <v>132</v>
      </c>
      <c r="C115" s="24"/>
      <c r="D115" s="22"/>
      <c r="E115" s="35" t="e">
        <f t="shared" si="2"/>
        <v>#DIV/0!</v>
      </c>
    </row>
    <row r="116" spans="1:5" ht="22.5" customHeight="1" x14ac:dyDescent="0.25">
      <c r="A116" s="39" t="s">
        <v>228</v>
      </c>
      <c r="B116" s="44" t="s">
        <v>263</v>
      </c>
      <c r="C116" s="24">
        <v>40707722.880000003</v>
      </c>
      <c r="D116" s="22">
        <v>9474416.6799999997</v>
      </c>
      <c r="E116" s="35">
        <f t="shared" si="2"/>
        <v>23.274248741274715</v>
      </c>
    </row>
    <row r="117" spans="1:5" ht="21" customHeight="1" x14ac:dyDescent="0.25">
      <c r="A117" s="39" t="s">
        <v>227</v>
      </c>
      <c r="B117" s="44" t="s">
        <v>229</v>
      </c>
      <c r="C117" s="24">
        <v>1467261.33</v>
      </c>
      <c r="D117" s="22">
        <v>7181.92</v>
      </c>
      <c r="E117" s="35">
        <f t="shared" si="2"/>
        <v>0.48947790370785549</v>
      </c>
    </row>
    <row r="118" spans="1:5" ht="24.95" hidden="1" customHeight="1" x14ac:dyDescent="0.25">
      <c r="A118" s="39" t="s">
        <v>133</v>
      </c>
      <c r="B118" s="44" t="s">
        <v>184</v>
      </c>
      <c r="C118" s="24"/>
      <c r="D118" s="22"/>
      <c r="E118" s="35" t="e">
        <f t="shared" si="2"/>
        <v>#DIV/0!</v>
      </c>
    </row>
    <row r="119" spans="1:5" ht="24.75" customHeight="1" x14ac:dyDescent="0.25">
      <c r="A119" s="39" t="s">
        <v>230</v>
      </c>
      <c r="B119" s="44" t="s">
        <v>185</v>
      </c>
      <c r="C119" s="24">
        <v>15938233.75</v>
      </c>
      <c r="D119" s="22">
        <v>3308588.52</v>
      </c>
      <c r="E119" s="35">
        <f t="shared" si="2"/>
        <v>20.758815386303393</v>
      </c>
    </row>
    <row r="120" spans="1:5" s="8" customFormat="1" ht="24.75" customHeight="1" x14ac:dyDescent="0.2">
      <c r="A120" s="39" t="s">
        <v>231</v>
      </c>
      <c r="B120" s="44" t="s">
        <v>27</v>
      </c>
      <c r="C120" s="22">
        <f>C121</f>
        <v>153926705.88999999</v>
      </c>
      <c r="D120" s="22">
        <f>D121</f>
        <v>33356232.77</v>
      </c>
      <c r="E120" s="35">
        <f t="shared" ref="E120:E136" si="3">D120/C120*100</f>
        <v>21.670205035010124</v>
      </c>
    </row>
    <row r="121" spans="1:5" ht="21.75" customHeight="1" x14ac:dyDescent="0.25">
      <c r="A121" s="39" t="s">
        <v>232</v>
      </c>
      <c r="B121" s="44" t="s">
        <v>89</v>
      </c>
      <c r="C121" s="24">
        <v>153926705.88999999</v>
      </c>
      <c r="D121" s="22">
        <v>33356232.77</v>
      </c>
      <c r="E121" s="35">
        <f t="shared" si="3"/>
        <v>21.670205035010124</v>
      </c>
    </row>
    <row r="122" spans="1:5" ht="18.75" hidden="1" customHeight="1" x14ac:dyDescent="0.25">
      <c r="A122" s="39" t="s">
        <v>233</v>
      </c>
      <c r="B122" s="44" t="s">
        <v>234</v>
      </c>
      <c r="C122" s="24"/>
      <c r="D122" s="22"/>
      <c r="E122" s="35" t="e">
        <f t="shared" si="3"/>
        <v>#DIV/0!</v>
      </c>
    </row>
    <row r="123" spans="1:5" s="8" customFormat="1" ht="24.75" customHeight="1" x14ac:dyDescent="0.2">
      <c r="A123" s="39" t="s">
        <v>235</v>
      </c>
      <c r="B123" s="44" t="s">
        <v>142</v>
      </c>
      <c r="C123" s="22">
        <f>C124+C126+C127+C129</f>
        <v>26502610.68</v>
      </c>
      <c r="D123" s="22">
        <f>D124+D126+D127+D129</f>
        <v>7644650.0600000005</v>
      </c>
      <c r="E123" s="35">
        <f t="shared" si="3"/>
        <v>28.844894385325514</v>
      </c>
    </row>
    <row r="124" spans="1:5" ht="22.5" customHeight="1" x14ac:dyDescent="0.25">
      <c r="A124" s="39" t="s">
        <v>236</v>
      </c>
      <c r="B124" s="44" t="s">
        <v>63</v>
      </c>
      <c r="C124" s="24">
        <v>3510120.47</v>
      </c>
      <c r="D124" s="22">
        <v>935117.49</v>
      </c>
      <c r="E124" s="35">
        <f t="shared" si="3"/>
        <v>26.640609574291901</v>
      </c>
    </row>
    <row r="125" spans="1:5" ht="15.75" hidden="1" x14ac:dyDescent="0.25">
      <c r="A125" s="39" t="s">
        <v>64</v>
      </c>
      <c r="B125" s="44" t="s">
        <v>75</v>
      </c>
      <c r="C125" s="24"/>
      <c r="D125" s="22"/>
      <c r="E125" s="35" t="e">
        <f t="shared" si="3"/>
        <v>#DIV/0!</v>
      </c>
    </row>
    <row r="126" spans="1:5" ht="21" customHeight="1" x14ac:dyDescent="0.25">
      <c r="A126" s="39" t="s">
        <v>237</v>
      </c>
      <c r="B126" s="44" t="s">
        <v>2</v>
      </c>
      <c r="C126" s="24">
        <v>3469021.46</v>
      </c>
      <c r="D126" s="22">
        <v>0</v>
      </c>
      <c r="E126" s="35">
        <f t="shared" si="3"/>
        <v>0</v>
      </c>
    </row>
    <row r="127" spans="1:5" ht="24" customHeight="1" x14ac:dyDescent="0.25">
      <c r="A127" s="39" t="s">
        <v>238</v>
      </c>
      <c r="B127" s="44" t="s">
        <v>18</v>
      </c>
      <c r="C127" s="24">
        <v>19403468.75</v>
      </c>
      <c r="D127" s="22">
        <v>6674452.5700000003</v>
      </c>
      <c r="E127" s="35">
        <f t="shared" si="3"/>
        <v>34.398244231459906</v>
      </c>
    </row>
    <row r="128" spans="1:5" ht="31.5" hidden="1" x14ac:dyDescent="0.25">
      <c r="A128" s="39" t="s">
        <v>3</v>
      </c>
      <c r="B128" s="44" t="s">
        <v>164</v>
      </c>
      <c r="C128" s="24"/>
      <c r="D128" s="22"/>
      <c r="E128" s="35" t="e">
        <f t="shared" si="3"/>
        <v>#DIV/0!</v>
      </c>
    </row>
    <row r="129" spans="1:5" ht="30" customHeight="1" x14ac:dyDescent="0.25">
      <c r="A129" s="39" t="s">
        <v>239</v>
      </c>
      <c r="B129" s="44" t="s">
        <v>165</v>
      </c>
      <c r="C129" s="24">
        <v>120000</v>
      </c>
      <c r="D129" s="22">
        <v>35080</v>
      </c>
      <c r="E129" s="35">
        <f t="shared" si="3"/>
        <v>29.233333333333334</v>
      </c>
    </row>
    <row r="130" spans="1:5" ht="21.75" customHeight="1" x14ac:dyDescent="0.25">
      <c r="A130" s="39" t="s">
        <v>240</v>
      </c>
      <c r="B130" s="44" t="s">
        <v>144</v>
      </c>
      <c r="C130" s="24">
        <f>SUM(C131:C132)</f>
        <v>220000</v>
      </c>
      <c r="D130" s="24">
        <f>SUM(D131:D132)</f>
        <v>69284.820000000007</v>
      </c>
      <c r="E130" s="35">
        <f t="shared" si="3"/>
        <v>31.493100000000002</v>
      </c>
    </row>
    <row r="131" spans="1:5" ht="21.75" hidden="1" customHeight="1" x14ac:dyDescent="0.25">
      <c r="A131" s="39" t="s">
        <v>241</v>
      </c>
      <c r="B131" s="44" t="s">
        <v>143</v>
      </c>
      <c r="C131" s="24"/>
      <c r="D131" s="22"/>
      <c r="E131" s="35" t="e">
        <f t="shared" si="3"/>
        <v>#DIV/0!</v>
      </c>
    </row>
    <row r="132" spans="1:5" ht="24" customHeight="1" x14ac:dyDescent="0.25">
      <c r="A132" s="39" t="s">
        <v>242</v>
      </c>
      <c r="B132" s="44" t="s">
        <v>35</v>
      </c>
      <c r="C132" s="24">
        <v>220000</v>
      </c>
      <c r="D132" s="22">
        <v>69284.820000000007</v>
      </c>
      <c r="E132" s="35">
        <f t="shared" si="3"/>
        <v>31.493100000000002</v>
      </c>
    </row>
    <row r="133" spans="1:5" ht="24.75" hidden="1" customHeight="1" x14ac:dyDescent="0.25">
      <c r="A133" s="39" t="s">
        <v>104</v>
      </c>
      <c r="B133" s="44" t="s">
        <v>36</v>
      </c>
      <c r="C133" s="24"/>
      <c r="D133" s="22"/>
      <c r="E133" s="35" t="e">
        <f t="shared" si="3"/>
        <v>#DIV/0!</v>
      </c>
    </row>
    <row r="134" spans="1:5" ht="29.25" hidden="1" customHeight="1" x14ac:dyDescent="0.25">
      <c r="A134" s="39" t="s">
        <v>134</v>
      </c>
      <c r="B134" s="44" t="s">
        <v>41</v>
      </c>
      <c r="C134" s="24"/>
      <c r="D134" s="22"/>
      <c r="E134" s="35" t="e">
        <f t="shared" si="3"/>
        <v>#DIV/0!</v>
      </c>
    </row>
    <row r="135" spans="1:5" s="8" customFormat="1" ht="61.5" hidden="1" customHeight="1" x14ac:dyDescent="0.2">
      <c r="A135" s="39" t="s">
        <v>243</v>
      </c>
      <c r="B135" s="44" t="s">
        <v>10</v>
      </c>
      <c r="C135" s="24"/>
      <c r="D135" s="24"/>
      <c r="E135" s="35" t="e">
        <f t="shared" si="3"/>
        <v>#DIV/0!</v>
      </c>
    </row>
    <row r="136" spans="1:5" s="8" customFormat="1" ht="24" customHeight="1" x14ac:dyDescent="0.2">
      <c r="A136" s="72" t="s">
        <v>166</v>
      </c>
      <c r="B136" s="73"/>
      <c r="C136" s="48">
        <f>C64+C75+C86+C90+C100+C107+C109+C120+C123+C130</f>
        <v>1571512435.1299999</v>
      </c>
      <c r="D136" s="48">
        <f>D64+D75+D86+D90+D100+D107+D109+D120+D123+D130</f>
        <v>343788990.58999997</v>
      </c>
      <c r="E136" s="35">
        <f t="shared" si="3"/>
        <v>21.876313728409077</v>
      </c>
    </row>
    <row r="137" spans="1:5" ht="15.75" hidden="1" x14ac:dyDescent="0.25">
      <c r="A137" s="39"/>
      <c r="B137" s="23" t="s">
        <v>44</v>
      </c>
      <c r="C137" s="24"/>
      <c r="D137" s="22"/>
      <c r="E137" s="35"/>
    </row>
    <row r="138" spans="1:5" ht="14.25" hidden="1" customHeight="1" x14ac:dyDescent="0.25">
      <c r="A138" s="39"/>
      <c r="B138" s="23" t="s">
        <v>167</v>
      </c>
      <c r="C138" s="22"/>
      <c r="D138" s="22"/>
      <c r="E138" s="35"/>
    </row>
    <row r="139" spans="1:5" ht="49.5" customHeight="1" x14ac:dyDescent="0.25">
      <c r="A139" s="39"/>
      <c r="B139" s="23" t="s">
        <v>39</v>
      </c>
      <c r="C139" s="22">
        <v>-14400000</v>
      </c>
      <c r="D139" s="22">
        <f>SUM(D61-D136)</f>
        <v>-7156709.5099999905</v>
      </c>
      <c r="E139" s="35"/>
    </row>
    <row r="140" spans="1:5" ht="20.25" customHeight="1" x14ac:dyDescent="0.25">
      <c r="A140" s="67" t="s">
        <v>52</v>
      </c>
      <c r="B140" s="68"/>
      <c r="C140" s="68"/>
      <c r="D140" s="68"/>
      <c r="E140" s="69"/>
    </row>
    <row r="141" spans="1:5" ht="33.75" customHeight="1" x14ac:dyDescent="0.25">
      <c r="A141" s="23"/>
      <c r="B141" s="40" t="s">
        <v>38</v>
      </c>
      <c r="C141" s="24">
        <f>SUM(C142+C143)</f>
        <v>14400000</v>
      </c>
      <c r="D141" s="24">
        <f>SUM(D142+D143)</f>
        <v>7156709.5100000277</v>
      </c>
      <c r="E141" s="35"/>
    </row>
    <row r="142" spans="1:5" ht="32.25" customHeight="1" x14ac:dyDescent="0.25">
      <c r="A142" s="39" t="s">
        <v>244</v>
      </c>
      <c r="B142" s="40" t="s">
        <v>26</v>
      </c>
      <c r="C142" s="24">
        <v>0</v>
      </c>
      <c r="D142" s="24">
        <v>61020432.729999997</v>
      </c>
      <c r="E142" s="35"/>
    </row>
    <row r="143" spans="1:5" ht="30.75" customHeight="1" x14ac:dyDescent="0.25">
      <c r="A143" s="39" t="s">
        <v>245</v>
      </c>
      <c r="B143" s="40" t="s">
        <v>90</v>
      </c>
      <c r="C143" s="24">
        <v>14400000</v>
      </c>
      <c r="D143" s="24">
        <f>SUM(D144:D146)</f>
        <v>-53863723.219999969</v>
      </c>
      <c r="E143" s="35"/>
    </row>
    <row r="144" spans="1:5" s="8" customFormat="1" ht="30" customHeight="1" x14ac:dyDescent="0.2">
      <c r="A144" s="39" t="s">
        <v>247</v>
      </c>
      <c r="B144" s="44" t="s">
        <v>176</v>
      </c>
      <c r="C144" s="22">
        <v>-1409544697.77</v>
      </c>
      <c r="D144" s="22">
        <v>-336632281.07999998</v>
      </c>
      <c r="E144" s="35"/>
    </row>
    <row r="145" spans="1:5" ht="39.75" hidden="1" customHeight="1" x14ac:dyDescent="0.25">
      <c r="A145" s="39" t="s">
        <v>110</v>
      </c>
      <c r="B145" s="44" t="s">
        <v>11</v>
      </c>
      <c r="C145" s="24"/>
      <c r="D145" s="22"/>
      <c r="E145" s="35"/>
    </row>
    <row r="146" spans="1:5" s="8" customFormat="1" ht="30.75" customHeight="1" x14ac:dyDescent="0.2">
      <c r="A146" s="39" t="s">
        <v>246</v>
      </c>
      <c r="B146" s="44" t="s">
        <v>168</v>
      </c>
      <c r="C146" s="22">
        <v>1571512435.1300001</v>
      </c>
      <c r="D146" s="22">
        <v>282768557.86000001</v>
      </c>
      <c r="E146" s="35"/>
    </row>
    <row r="147" spans="1:5" ht="40.700000000000003" hidden="1" customHeight="1" x14ac:dyDescent="0.25">
      <c r="A147" s="19" t="s">
        <v>170</v>
      </c>
      <c r="B147" s="25" t="s">
        <v>12</v>
      </c>
      <c r="C147" s="20"/>
      <c r="D147" s="21"/>
      <c r="E147" s="37"/>
    </row>
    <row r="148" spans="1:5" ht="20.45" hidden="1" customHeight="1" x14ac:dyDescent="0.25">
      <c r="A148" s="63"/>
      <c r="B148" s="63"/>
      <c r="C148" s="63"/>
      <c r="D148" s="26"/>
      <c r="E148" s="27"/>
    </row>
    <row r="149" spans="1:5" ht="13.5" customHeight="1" x14ac:dyDescent="0.25">
      <c r="A149" s="61"/>
      <c r="B149" s="62"/>
      <c r="C149" s="15"/>
      <c r="D149" s="13"/>
      <c r="E149" s="14"/>
    </row>
    <row r="150" spans="1:5" ht="12.75" customHeight="1" x14ac:dyDescent="0.25">
      <c r="A150" s="5"/>
      <c r="B150" s="38"/>
      <c r="C150" s="12"/>
    </row>
    <row r="151" spans="1:5" ht="22.7" customHeight="1" x14ac:dyDescent="0.25">
      <c r="A151" s="5"/>
      <c r="B151" s="6"/>
      <c r="C151" s="12"/>
    </row>
  </sheetData>
  <mergeCells count="18">
    <mergeCell ref="A149:B149"/>
    <mergeCell ref="A148:C148"/>
    <mergeCell ref="C7:C8"/>
    <mergeCell ref="A7:A8"/>
    <mergeCell ref="B7:B8"/>
    <mergeCell ref="A140:E140"/>
    <mergeCell ref="A61:B61"/>
    <mergeCell ref="A136:B136"/>
    <mergeCell ref="E7:E8"/>
    <mergeCell ref="D7:D8"/>
    <mergeCell ref="A63:E63"/>
    <mergeCell ref="C1:E1"/>
    <mergeCell ref="A10:E10"/>
    <mergeCell ref="A4:E4"/>
    <mergeCell ref="A5:E5"/>
    <mergeCell ref="D6:E6"/>
    <mergeCell ref="A2:E2"/>
    <mergeCell ref="A3:E3"/>
  </mergeCells>
  <phoneticPr fontId="6" type="noConversion"/>
  <pageMargins left="1.1811023622047245" right="0.59055118110236227" top="0.78740157480314965" bottom="0.78740157480314965" header="0" footer="0"/>
  <pageSetup paperSize="9" scale="73" orientation="portrait" r:id="rId1"/>
  <headerFooter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 бюджета</vt:lpstr>
      <vt:lpstr>'Исполнение бюджета'!Заголовки_для_печати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Буглина Наталья Валентиновна</cp:lastModifiedBy>
  <cp:lastPrinted>2024-04-22T11:19:55Z</cp:lastPrinted>
  <dcterms:created xsi:type="dcterms:W3CDTF">1999-10-28T10:18:25Z</dcterms:created>
  <dcterms:modified xsi:type="dcterms:W3CDTF">2024-04-22T11:22:27Z</dcterms:modified>
</cp:coreProperties>
</file>