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6" windowHeight="6000"/>
  </bookViews>
  <sheets>
    <sheet name="Sheet1" sheetId="1" r:id="rId1"/>
  </sheets>
  <definedNames>
    <definedName name="_xlnm.Print_Titles" localSheetId="0">Sheet1!$4:$5</definedName>
  </definedNames>
  <calcPr calcId="144525"/>
</workbook>
</file>

<file path=xl/calcChain.xml><?xml version="1.0" encoding="utf-8"?>
<calcChain xmlns="http://schemas.openxmlformats.org/spreadsheetml/2006/main">
  <c r="E122" i="1" l="1"/>
  <c r="E121" i="1"/>
  <c r="E120" i="1"/>
  <c r="E119" i="1"/>
  <c r="E118" i="1"/>
  <c r="E117" i="1"/>
  <c r="E116" i="1"/>
  <c r="E115" i="1"/>
  <c r="E113" i="1"/>
  <c r="E112" i="1"/>
  <c r="E111" i="1"/>
  <c r="E109" i="1"/>
  <c r="E108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0" i="1"/>
  <c r="E79" i="1"/>
  <c r="E78" i="1"/>
  <c r="E77" i="1"/>
  <c r="E76" i="1"/>
  <c r="E75" i="1"/>
  <c r="E74" i="1"/>
  <c r="E73" i="1"/>
  <c r="E72" i="1"/>
  <c r="E71" i="1"/>
  <c r="E70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1" i="1"/>
  <c r="E49" i="1"/>
  <c r="E47" i="1"/>
  <c r="E46" i="1"/>
  <c r="E45" i="1"/>
  <c r="E44" i="1"/>
  <c r="E43" i="1"/>
  <c r="E42" i="1"/>
  <c r="E41" i="1"/>
  <c r="E40" i="1"/>
  <c r="E39" i="1"/>
  <c r="E37" i="1"/>
  <c r="E36" i="1"/>
  <c r="E35" i="1"/>
  <c r="E33" i="1"/>
  <c r="E32" i="1"/>
  <c r="E31" i="1"/>
  <c r="E29" i="1"/>
  <c r="E28" i="1"/>
  <c r="E27" i="1"/>
  <c r="E26" i="1"/>
  <c r="E25" i="1"/>
  <c r="E24" i="1"/>
  <c r="E23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6" i="1"/>
  <c r="C81" i="1"/>
  <c r="E81" i="1" s="1"/>
  <c r="E114" i="1"/>
  <c r="C110" i="1"/>
  <c r="E107" i="1" s="1"/>
  <c r="C69" i="1"/>
  <c r="C52" i="1" s="1"/>
  <c r="E52" i="1" s="1"/>
  <c r="C73" i="1"/>
  <c r="E69" i="1" l="1"/>
  <c r="E110" i="1"/>
  <c r="C50" i="1"/>
  <c r="C30" i="1"/>
  <c r="E30" i="1" s="1"/>
  <c r="C7" i="1"/>
  <c r="D38" i="1"/>
  <c r="C38" i="1"/>
  <c r="C34" i="1"/>
  <c r="E34" i="1" s="1"/>
  <c r="C22" i="1"/>
  <c r="E22" i="1" s="1"/>
  <c r="E38" i="1" l="1"/>
  <c r="E7" i="1"/>
  <c r="C48" i="1"/>
  <c r="E48" i="1" s="1"/>
  <c r="E50" i="1"/>
  <c r="C21" i="1"/>
  <c r="E21" i="1" s="1"/>
  <c r="C123" i="1" l="1"/>
  <c r="E123" i="1" s="1"/>
</calcChain>
</file>

<file path=xl/sharedStrings.xml><?xml version="1.0" encoding="utf-8"?>
<sst xmlns="http://schemas.openxmlformats.org/spreadsheetml/2006/main" count="184" uniqueCount="176">
  <si>
    <t>Наименование</t>
  </si>
  <si>
    <t>1</t>
  </si>
  <si>
    <t>ДОХОДЫ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</si>
  <si>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</si>
  <si>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</si>
  <si>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</si>
  <si>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</si>
  <si>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</si>
  <si>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</si>
  <si>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</si>
  <si>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</si>
  <si>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ПОШЛИНА, СБОРЫ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</si>
  <si>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</si>
  <si>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</si>
  <si>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</si>
  <si>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</si>
  <si>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</si>
  <si>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</si>
  <si>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</si>
  <si>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ПЛАТЕЖИ ПРИ ПОЛЬЗОВАНИИ ПРИРОДНЫМИ РЕСУРСАМИ</t>
  </si>
  <si>
    <t>Плата за негативное воздействие на окружающую среду</t>
  </si>
  <si>
    <t>Код доходов</t>
  </si>
  <si>
    <t>2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</si>
  <si>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</si>
  <si>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</si>
  <si>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</si>
  <si>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</si>
  <si>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</si>
  <si>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</si>
  <si>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1 05 02000 02 0000 110</t>
  </si>
  <si>
    <t>1 05 03000 01 0000 110</t>
  </si>
  <si>
    <t>1 05 04000 02'0000 110</t>
  </si>
  <si>
    <t>1 08 00000 00 0000 000</t>
  </si>
  <si>
    <t>1 08 03000 01 0000 110</t>
  </si>
  <si>
    <t>1 08 07000 01 0000 110</t>
  </si>
  <si>
    <t>1 11 00000 00 0000 000</t>
  </si>
  <si>
    <t>111 05010 00 0000 120</t>
  </si>
  <si>
    <t>111 05020 00 0000 120</t>
  </si>
  <si>
    <t>111 05030 00 0000 120</t>
  </si>
  <si>
    <t>1 12 00000 00 0000 000</t>
  </si>
  <si>
    <t>1 12 01000 01 0000 120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</si>
  <si>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</si>
  <si>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</si>
  <si>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</si>
  <si>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</si>
  <si>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</si>
  <si>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</si>
  <si>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</si>
  <si>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</si>
  <si>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</si>
  <si>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</si>
  <si>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</si>
  <si>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Прочие поступления от денежных взысканий (штрафов) и иных сумм в возмещение ущерба</t>
  </si>
  <si>
    <t>ПРОЧИЕ НЕНАЛОГОВЫЕ ДОХОДЫ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</si>
  <si>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</si>
  <si>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</si>
  <si>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</si>
  <si>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</si>
  <si>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муниципальных районов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</si>
  <si>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</si>
  <si>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113 00000 00 0000 000</t>
  </si>
  <si>
    <t>113 01000 00 0000 130</t>
  </si>
  <si>
    <t>113 02000 00 0000 130</t>
  </si>
  <si>
    <t>114 00000 00 0000 000</t>
  </si>
  <si>
    <t>114 02000 00 0000 410</t>
  </si>
  <si>
    <t>114 06000 00 0000 430</t>
  </si>
  <si>
    <t>116 00000 00 0000 000</t>
  </si>
  <si>
    <t>116 08000 01 0000 140</t>
  </si>
  <si>
    <t>116 25000 00 0000 140</t>
  </si>
  <si>
    <t>116 28000 01 0000 140</t>
  </si>
  <si>
    <t>116 30000 01 0000 140</t>
  </si>
  <si>
    <t>116 43000 01 0000 140</t>
  </si>
  <si>
    <t>116 90000 00 0000 140</t>
  </si>
  <si>
    <t>117 00000 00 0000 000</t>
  </si>
  <si>
    <t>117 05000 00 0000 180</t>
  </si>
  <si>
    <t>2 00 00000 00 0000 000</t>
  </si>
  <si>
    <t>2 02 00000 00 0000 000</t>
  </si>
  <si>
    <t>2 02 01000 00 0000 151</t>
  </si>
  <si>
    <t>2 02 01001 05 0000 151</t>
  </si>
  <si>
    <t>2 02 02000 00 0000 151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</si>
  <si>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</si>
  <si>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обеспечение жильем молодых семей</t>
  </si>
  <si>
    <t>в том числе:</t>
  </si>
  <si>
    <t>Субсидии бюджетам муниципальных районов на обеспечение жильем молодых семей/ (Мероприятия подпрограммы "Обеспечение жильем молодых семей"ФЦП "Жилище" на 2015-2020 г (областной бюджет))</t>
  </si>
  <si>
    <t>Субсидии бюджетам муниципальных районов на реализацию программы энергосбережения и повышения энергетической эффективности на период до 2020 года (Субсидии бюджетам муниципальных районов на модернизацию и капитальный ремонт объектов топливно-энергетического комплекса и жилищно-коммунального хозяйства)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</si>
  <si>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</si>
  <si>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Субсидии на реализацию мероприятий ФЦП "Устойчивое развитие сельских территорий на 2014-2017 годы" и на период до 2020 года (областной бюджет)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</si>
  <si>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</si>
  <si>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</si>
  <si>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</si>
  <si>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2 02 02215 05 0000 151</t>
  </si>
  <si>
    <t>2 02 02150 05 0000 151</t>
  </si>
  <si>
    <t>2 02 02085 05 0000 151</t>
  </si>
  <si>
    <t>2 02 02089 05 0002 151</t>
  </si>
  <si>
    <t>2 02 02088 05 0002 151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</si>
  <si>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</si>
  <si>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</t>
  </si>
  <si>
    <t>Прочие субсидии бюджетам муниципальных районов</t>
  </si>
  <si>
    <t>из них: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</si>
  <si>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</si>
  <si>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образований на развитие территориального общественного самоуправления в Архангельской области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</si>
  <si>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годы)".</t>
  </si>
  <si>
    <t>Субсидии на мероприятия по развитию физической культуры и спорта в муниципальных образованиях. (Подпрограмма № 1 "Спорт Беломорья ").</t>
  </si>
  <si>
    <t>Субсидии бюджетам муниципальных образований на мероприятия по реализации молодежной политики в муниципальных образованиях</t>
  </si>
  <si>
    <t>Субсидии бюджетам муниципальных образований Архангельской области на мероприятия по проведению оздоровительной кампании детей</t>
  </si>
  <si>
    <t>Субсидия на софинансирование вопросов местного значения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</si>
  <si>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ит освещения педагогическим работникам образовательных учреждений в сельской местности, рабочих поселках (поселках городского типа)</t>
  </si>
  <si>
    <t>субсидии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работающих в сельских населенных пунктах, рабочих поселках (поселках городского типа)</t>
  </si>
  <si>
    <t>2 02 02216 05 0000 151</t>
  </si>
  <si>
    <t>2 02 02021 05 0000 151</t>
  </si>
  <si>
    <t>2 02 02999 05 0000 151</t>
  </si>
  <si>
    <t>2 02 03000 00 0000 151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</si>
  <si>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</si>
  <si>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</si>
  <si>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</t>
  </si>
  <si>
    <t>Осуществление государственных полномочий в сфере охраны труда</t>
  </si>
  <si>
    <t>Осуществление государственных полномочий по созданию и функционированию комиссий по делам несовершенолетних и защите их прав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</si>
  <si>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</si>
  <si>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приравененных к ним местностей</t>
  </si>
  <si>
    <t>Осуществление государственных полномочий по организации и осуществлению деятельности по опеке и попечительству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</si>
  <si>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</si>
  <si>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Осуществление государственных полномочий по формированию торгового реестра</t>
  </si>
  <si>
    <t>Субвенция на выравнивание бюджетной обеспеченности поселений Архангельской области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</si>
  <si>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</si>
  <si>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</si>
  <si>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202 03015 05 0000 151</t>
  </si>
  <si>
    <t>202 03022 05 0000 151</t>
  </si>
  <si>
    <t>202 03024 05 0000 151</t>
  </si>
  <si>
    <t>202 03007 05 0000 151</t>
  </si>
  <si>
    <t>202 03121 05 0000 151</t>
  </si>
  <si>
    <t>202 03119 05 0000 151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</si>
  <si>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</si>
  <si>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</si>
  <si>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 бюджетам муниципальных районов</t>
  </si>
  <si>
    <t>в том числе:</t>
  </si>
  <si>
    <t>Субвенции бюджетам муниципальных образований на реализацию основных общеобразовательных программ</t>
  </si>
  <si>
    <t>Иные межбюджетные трансферты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</si>
  <si>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</si>
  <si>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</si>
  <si>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</si>
  <si>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полномочия на осуществление вопросов местного значения в сфере организации досуга населения и обеспечения жителей поселения услугами организаций культуры</t>
  </si>
  <si>
    <t>полномочия на осуществление внешнего муниципального финансового контроля</t>
  </si>
  <si>
    <t>Резервные фонды исполнительных органов государственной власти субъекта Российской федерации(на приобретение строительных материалов для постройки забора, крыльца, утепления пола в здании д/сада №3 "Гвоздичка" филиала МБОУ "Емецкая школа")</t>
  </si>
  <si>
    <t>202 03029 05 0000 151</t>
  </si>
  <si>
    <t>202 03999 05 0000 151</t>
  </si>
  <si>
    <t>202 04000 00 0000 151</t>
  </si>
  <si>
    <t>202 04052 05 0000 151</t>
  </si>
  <si>
    <t>202 04053 05 0000 151</t>
  </si>
  <si>
    <t>202 04014 05 0000 151</t>
  </si>
  <si>
    <t>202 04999 00 0000 151</t>
  </si>
  <si>
    <t>Доходы бюджетов бюджетной системы РФ от возврата бюджетами бюджетной системы РФ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</si>
  <si>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</si>
  <si>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</si>
  <si>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</si>
  <si>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218 00000 00 0000 151</t>
  </si>
  <si>
    <t>219 00000 00 0000 151</t>
  </si>
  <si>
    <t>219 05000 05 0000 151</t>
  </si>
  <si>
    <t>НАЛОГИ НА СОВОКУПНЫЙ ДОХОД</t>
  </si>
  <si>
    <t>Субвенции бюджетам субъектов Российской Федерации и муниципальных образований</t>
  </si>
  <si>
    <t>Утверждено решением о бюджете на 2016г. от 23.12.2015г. № 86 (в ред. от 01.04.2016 № 108)</t>
  </si>
  <si>
    <t>218 05010 05 0000 151</t>
  </si>
  <si>
    <t>Субсидии на реализацию мероприятий ФЦП "Устойчивое развитие сельских территорий на 2014-2017 годы" и на период до 2020 года (федеральный бюджет)</t>
  </si>
  <si>
    <t>Мероприятия подпрограммы "Обеспечение жильем молодых семей" в рамках ФЦП "Жилище" на 2015-2020 г. госпрограмм РФ "Обеспечение доступным и комфортным жильем и коммунальными услугами граждан Российской Федерации"</t>
  </si>
  <si>
    <t>Резервные фонды исполнительных органов государственной власти субъекта Российской федерации(для МО "Матигорское" на проведение технического обслуживания и переоборудование автомобиля АРС -14 в пожарную автоцистерну)</t>
  </si>
  <si>
    <t>Прочие безвозмездные поступления в бюджеты муниципальных районов от бюджетов субъектов Российской Федерации (Межбюджетные трансферты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№-ФЗ "О ветеранах")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</si>
  <si>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</si>
  <si>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Проект решения о внесении изменений</t>
  </si>
  <si>
    <t>Отклонения</t>
  </si>
  <si>
    <r>
      <t xml:space="preserve">Денежные взыскания (штрафы) за нарушение законодательства Российской Федерации об </t>
    </r>
    <r>
      <rPr>
        <vertAlign val="subscript"/>
        <sz val="9"/>
        <rFont val="Times New Roman"/>
        <family val="1"/>
        <charset val="204"/>
      </rPr>
      <t>N</t>
    </r>
    <r>
      <rPr>
        <sz val="9"/>
        <rFont val="Times New Roman"/>
        <family val="1"/>
        <charset val="204"/>
      </rPr>
      <t xml:space="preserve"> административных правонарушениях, предусмотренные статьей 20.25 Кодекса Российской Федерации об административных правонарушениях</t>
    </r>
  </si>
  <si>
    <t>2 02 02008 05 0000 151</t>
  </si>
  <si>
    <t>2 02 02051 05 0000 151</t>
  </si>
  <si>
    <t>Субвенции на осуществление государственных полномочий по подготовке и проведению Всероссийской сельскохозяйственной переписи 2016 года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</si>
  <si>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</si>
  <si>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 xml:space="preserve">                      Анализ доходной части бюджета муниципального образования </t>
  </si>
  <si>
    <t xml:space="preserve">                             «Холмогорский муниципальный район» на 2016 год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</si>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</sst>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8" formatCode="#,##0.00_ ;\-#,##0.00\ "/>
  </numFmts>
  <fonts count="10" x14ac:knownFonts="1">
    <font>
      <sz val="10"/>
      <name val="Arial"/>
    </font>
    <font>
      <sz val="10"/>
      <name val="Arial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43">
    <xf numFmtId="0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left" vertical="top" indent="1"/>
    </xf>
    <xf numFmtId="4" fontId="5" fillId="0" borderId="1" xfId="0" applyNumberFormat="1" applyFont="1" applyFill="1" applyBorder="1" applyAlignment="1" applyProtection="1">
      <alignment horizontal="center" vertical="top"/>
    </xf>
    <xf numFmtId="4" fontId="5" fillId="0" borderId="2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wrapText="1" indent="2"/>
    </xf>
    <xf numFmtId="4" fontId="3" fillId="0" borderId="1" xfId="0" applyNumberFormat="1" applyFont="1" applyFill="1" applyBorder="1" applyAlignment="1" applyProtection="1">
      <alignment horizontal="center" vertical="top"/>
    </xf>
    <xf numFmtId="4" fontId="3" fillId="0" borderId="2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indent="2"/>
    </xf>
    <xf numFmtId="4" fontId="3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left" vertical="top" wrapText="1" indent="2"/>
    </xf>
    <xf numFmtId="4" fontId="7" fillId="0" borderId="1" xfId="0" applyNumberFormat="1" applyFont="1" applyFill="1" applyBorder="1" applyAlignment="1" applyProtection="1">
      <alignment horizontal="center" vertical="top"/>
    </xf>
    <xf numFmtId="4" fontId="7" fillId="0" borderId="2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left" vertical="top" indent="15"/>
    </xf>
    <xf numFmtId="0" fontId="5" fillId="0" borderId="3" xfId="0" applyNumberFormat="1" applyFont="1" applyFill="1" applyBorder="1" applyAlignment="1" applyProtection="1">
      <alignment horizontal="left" vertical="top" indent="15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43" fontId="5" fillId="0" borderId="2" xfId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top"/>
    </xf>
    <xf numFmtId="2" fontId="3" fillId="0" borderId="1" xfId="0" applyNumberFormat="1" applyFont="1" applyFill="1" applyBorder="1" applyAlignment="1" applyProtection="1">
      <alignment horizontal="center" vertical="top"/>
    </xf>
    <xf numFmtId="43" fontId="3" fillId="0" borderId="2" xfId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top" indent="1"/>
    </xf>
    <xf numFmtId="0" fontId="3" fillId="0" borderId="2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 indent="1"/>
    </xf>
    <xf numFmtId="4" fontId="5" fillId="0" borderId="1" xfId="0" applyNumberFormat="1" applyFont="1" applyFill="1" applyBorder="1" applyAlignment="1" applyProtection="1">
      <alignment horizontal="center" vertical="center"/>
    </xf>
    <xf numFmtId="4" fontId="3" fillId="0" borderId="2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 indent="15"/>
    </xf>
    <xf numFmtId="168" fontId="3" fillId="0" borderId="1" xfId="0" applyNumberFormat="1" applyFont="1" applyFill="1" applyBorder="1" applyAlignment="1" applyProtection="1">
      <alignment vertical="top"/>
    </xf>
    <xf numFmtId="168" fontId="3" fillId="0" borderId="1" xfId="0" applyNumberFormat="1" applyFont="1" applyFill="1" applyBorder="1" applyAlignment="1" applyProtection="1">
      <alignment horizontal="right" vertical="top"/>
    </xf>
    <xf numFmtId="168" fontId="5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top"/>
    </xf>
    <xf numFmtId="2" fontId="2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abSelected="1" zoomScaleNormal="100" workbookViewId="0"/>
  </sheetViews>
  <sheetFormatPr defaultRowHeight="13.2" x14ac:dyDescent="0.25"/>
  <cols>
    <col min="1" max="1" width="47.44140625" style="21" customWidth="1"/>
    <col min="2" max="2" width="17.88671875" style="21" customWidth="1"/>
    <col min="3" max="3" width="13.5546875" style="21" customWidth="1"/>
    <col min="4" max="4" width="14.21875" style="21" customWidth="1"/>
    <col min="5" max="5" width="12.21875" style="21" customWidth="1"/>
    <col min="6" max="6" width="9.88671875" customWidth="1"/>
  </cols>
  <sheetData>
    <row r="1" spans="1:5" ht="16.8" x14ac:dyDescent="0.25">
      <c r="A1" s="40" t="s">
        <v>173</v>
      </c>
    </row>
    <row r="2" spans="1:5" ht="16.8" x14ac:dyDescent="0.25">
      <c r="A2" s="41" t="s">
        <v>174</v>
      </c>
    </row>
    <row r="3" spans="1:5" ht="16.8" x14ac:dyDescent="0.25">
      <c r="A3" s="41"/>
    </row>
    <row r="4" spans="1:5" ht="59.4" customHeight="1" x14ac:dyDescent="0.25">
      <c r="A4" s="38" t="s">
        <v>0</v>
      </c>
      <c r="B4" s="38" t="s">
        <v>21</v>
      </c>
      <c r="C4" s="39" t="s">
        <v>159</v>
      </c>
      <c r="D4" s="42" t="s">
        <v>166</v>
      </c>
      <c r="E4" s="3" t="s">
        <v>167</v>
      </c>
    </row>
    <row r="5" spans="1:5" s="2" customFormat="1" ht="12" x14ac:dyDescent="0.25">
      <c r="A5" s="22" t="s">
        <v>1</v>
      </c>
      <c r="B5" s="22" t="s">
        <v>22</v>
      </c>
      <c r="C5" s="22">
        <v>3</v>
      </c>
      <c r="D5" s="22">
        <v>4</v>
      </c>
      <c r="E5" s="22">
        <v>5</v>
      </c>
    </row>
    <row r="6" spans="1:5" x14ac:dyDescent="0.25">
      <c r="A6" s="4" t="s">
        <v>2</v>
      </c>
      <c r="B6" s="23" t="s">
        <v>23</v>
      </c>
      <c r="C6" s="6">
        <v>130446000</v>
      </c>
      <c r="D6" s="24">
        <v>134102148</v>
      </c>
      <c r="E6" s="37">
        <f>D6-C6</f>
        <v>3656148</v>
      </c>
    </row>
    <row r="7" spans="1:5" x14ac:dyDescent="0.25">
      <c r="A7" s="14" t="s">
        <v>3</v>
      </c>
      <c r="B7" s="25"/>
      <c r="C7" s="6">
        <f>SUM(C8,C11,C13,C17)</f>
        <v>107049000</v>
      </c>
      <c r="D7" s="24">
        <v>107049000</v>
      </c>
      <c r="E7" s="37">
        <f t="shared" ref="E7:E70" si="0">D7-C7</f>
        <v>0</v>
      </c>
    </row>
    <row r="8" spans="1:5" x14ac:dyDescent="0.25">
      <c r="A8" s="25" t="s">
        <v>4</v>
      </c>
      <c r="B8" s="22" t="s">
        <v>24</v>
      </c>
      <c r="C8" s="26">
        <v>77050000</v>
      </c>
      <c r="D8" s="27">
        <v>77050000</v>
      </c>
      <c r="E8" s="35">
        <f t="shared" si="0"/>
        <v>0</v>
      </c>
    </row>
    <row r="9" spans="1:5" x14ac:dyDescent="0.25">
      <c r="A9" s="28" t="s">
        <v>5</v>
      </c>
      <c r="B9" s="22" t="s">
        <v>25</v>
      </c>
      <c r="C9" s="26">
        <v>77050000</v>
      </c>
      <c r="D9" s="27">
        <v>77050000</v>
      </c>
      <c r="E9" s="35">
        <f t="shared" si="0"/>
        <v>0</v>
      </c>
    </row>
    <row r="10" spans="1:5" x14ac:dyDescent="0.25">
      <c r="A10" s="25"/>
      <c r="B10" s="25"/>
      <c r="C10" s="13"/>
      <c r="D10" s="29"/>
      <c r="E10" s="35">
        <f t="shared" si="0"/>
        <v>0</v>
      </c>
    </row>
    <row r="11" spans="1:5" ht="36" x14ac:dyDescent="0.25">
      <c r="A11" s="30" t="s">
        <v>6</v>
      </c>
      <c r="B11" s="22" t="s">
        <v>26</v>
      </c>
      <c r="C11" s="9">
        <v>10170000</v>
      </c>
      <c r="D11" s="10">
        <v>10170000</v>
      </c>
      <c r="E11" s="35">
        <f t="shared" si="0"/>
        <v>0</v>
      </c>
    </row>
    <row r="12" spans="1:5" ht="24" x14ac:dyDescent="0.25">
      <c r="A12" s="31" t="s">
        <v>7</v>
      </c>
      <c r="B12" s="22" t="s">
        <v>27</v>
      </c>
      <c r="C12" s="9">
        <v>10170000</v>
      </c>
      <c r="D12" s="10">
        <v>10170000</v>
      </c>
      <c r="E12" s="35">
        <f t="shared" si="0"/>
        <v>0</v>
      </c>
    </row>
    <row r="13" spans="1:5" x14ac:dyDescent="0.25">
      <c r="A13" s="25" t="s">
        <v>157</v>
      </c>
      <c r="B13" s="22" t="s">
        <v>28</v>
      </c>
      <c r="C13" s="9">
        <v>17169000</v>
      </c>
      <c r="D13" s="10">
        <v>17169000</v>
      </c>
      <c r="E13" s="35">
        <f t="shared" si="0"/>
        <v>0</v>
      </c>
    </row>
    <row r="14" spans="1:5" ht="24" x14ac:dyDescent="0.25">
      <c r="A14" s="31" t="s">
        <v>8</v>
      </c>
      <c r="B14" s="22" t="s">
        <v>29</v>
      </c>
      <c r="C14" s="9">
        <v>16911000</v>
      </c>
      <c r="D14" s="10">
        <v>16911000</v>
      </c>
      <c r="E14" s="35">
        <f t="shared" si="0"/>
        <v>0</v>
      </c>
    </row>
    <row r="15" spans="1:5" x14ac:dyDescent="0.25">
      <c r="A15" s="28" t="s">
        <v>9</v>
      </c>
      <c r="B15" s="22" t="s">
        <v>30</v>
      </c>
      <c r="C15" s="9">
        <v>216000</v>
      </c>
      <c r="D15" s="10">
        <v>216000</v>
      </c>
      <c r="E15" s="35">
        <f t="shared" si="0"/>
        <v>0</v>
      </c>
    </row>
    <row r="16" spans="1:5" ht="24" x14ac:dyDescent="0.25">
      <c r="A16" s="31" t="s">
        <v>10</v>
      </c>
      <c r="B16" s="22" t="s">
        <v>31</v>
      </c>
      <c r="C16" s="9">
        <v>42000</v>
      </c>
      <c r="D16" s="10">
        <v>42000</v>
      </c>
      <c r="E16" s="35">
        <f t="shared" si="0"/>
        <v>0</v>
      </c>
    </row>
    <row r="17" spans="1:6" x14ac:dyDescent="0.25">
      <c r="A17" s="25" t="s">
        <v>11</v>
      </c>
      <c r="B17" s="22" t="s">
        <v>32</v>
      </c>
      <c r="C17" s="9">
        <v>2660000</v>
      </c>
      <c r="D17" s="10">
        <v>2660000</v>
      </c>
      <c r="E17" s="35">
        <f t="shared" si="0"/>
        <v>0</v>
      </c>
    </row>
    <row r="18" spans="1:6" ht="24" x14ac:dyDescent="0.25">
      <c r="A18" s="31" t="s">
        <v>12</v>
      </c>
      <c r="B18" s="22" t="s">
        <v>33</v>
      </c>
      <c r="C18" s="9">
        <v>2035000</v>
      </c>
      <c r="D18" s="10">
        <v>2035000</v>
      </c>
      <c r="E18" s="35">
        <f t="shared" si="0"/>
        <v>0</v>
      </c>
      <c r="F18" s="1"/>
    </row>
    <row r="19" spans="1:6" ht="24" x14ac:dyDescent="0.25">
      <c r="A19" s="31" t="s">
        <v>13</v>
      </c>
      <c r="B19" s="22" t="s">
        <v>34</v>
      </c>
      <c r="C19" s="9">
        <v>625000</v>
      </c>
      <c r="D19" s="10">
        <v>625000</v>
      </c>
      <c r="E19" s="35">
        <f t="shared" si="0"/>
        <v>0</v>
      </c>
    </row>
    <row r="20" spans="1:6" x14ac:dyDescent="0.25">
      <c r="A20" s="25"/>
      <c r="B20" s="25"/>
      <c r="C20" s="13"/>
      <c r="D20" s="29"/>
      <c r="E20" s="35">
        <f t="shared" si="0"/>
        <v>0</v>
      </c>
    </row>
    <row r="21" spans="1:6" x14ac:dyDescent="0.25">
      <c r="A21" s="5" t="s">
        <v>14</v>
      </c>
      <c r="B21" s="25"/>
      <c r="C21" s="32">
        <f>SUM(C22,C27,C30,C34,C38,C46)</f>
        <v>23397000</v>
      </c>
      <c r="D21" s="7">
        <v>27053148</v>
      </c>
      <c r="E21" s="37">
        <f t="shared" si="0"/>
        <v>3656148</v>
      </c>
    </row>
    <row r="22" spans="1:6" ht="36" x14ac:dyDescent="0.25">
      <c r="A22" s="30" t="s">
        <v>15</v>
      </c>
      <c r="B22" s="22" t="s">
        <v>35</v>
      </c>
      <c r="C22" s="9">
        <f>SUM(C23:C25)</f>
        <v>13405000</v>
      </c>
      <c r="D22" s="10">
        <v>13405000</v>
      </c>
      <c r="E22" s="35">
        <f t="shared" si="0"/>
        <v>0</v>
      </c>
    </row>
    <row r="23" spans="1:6" ht="52.8" customHeight="1" x14ac:dyDescent="0.25">
      <c r="A23" s="31" t="s">
        <v>16</v>
      </c>
      <c r="B23" s="22" t="s">
        <v>36</v>
      </c>
      <c r="C23" s="9">
        <v>11900000</v>
      </c>
      <c r="D23" s="10">
        <v>11900000</v>
      </c>
      <c r="E23" s="35">
        <f t="shared" si="0"/>
        <v>0</v>
      </c>
    </row>
    <row r="24" spans="1:6" ht="66.599999999999994" customHeight="1" x14ac:dyDescent="0.25">
      <c r="A24" s="31" t="s">
        <v>17</v>
      </c>
      <c r="B24" s="22" t="s">
        <v>37</v>
      </c>
      <c r="C24" s="9">
        <v>85000</v>
      </c>
      <c r="D24" s="10">
        <v>85000</v>
      </c>
      <c r="E24" s="35">
        <f t="shared" si="0"/>
        <v>0</v>
      </c>
    </row>
    <row r="25" spans="1:6" ht="72" customHeight="1" x14ac:dyDescent="0.25">
      <c r="A25" s="31" t="s">
        <v>18</v>
      </c>
      <c r="B25" s="22" t="s">
        <v>38</v>
      </c>
      <c r="C25" s="9">
        <v>1420000</v>
      </c>
      <c r="D25" s="10">
        <v>1420000</v>
      </c>
      <c r="E25" s="35">
        <f t="shared" si="0"/>
        <v>0</v>
      </c>
    </row>
    <row r="26" spans="1:6" x14ac:dyDescent="0.25">
      <c r="A26" s="25"/>
      <c r="B26" s="25"/>
      <c r="C26" s="13"/>
      <c r="D26" s="33"/>
      <c r="E26" s="35">
        <f t="shared" si="0"/>
        <v>0</v>
      </c>
    </row>
    <row r="27" spans="1:6" x14ac:dyDescent="0.25">
      <c r="A27" s="25" t="s">
        <v>19</v>
      </c>
      <c r="B27" s="22" t="s">
        <v>39</v>
      </c>
      <c r="C27" s="9">
        <v>240000</v>
      </c>
      <c r="D27" s="10">
        <v>240000</v>
      </c>
      <c r="E27" s="35">
        <f t="shared" si="0"/>
        <v>0</v>
      </c>
    </row>
    <row r="28" spans="1:6" x14ac:dyDescent="0.25">
      <c r="A28" s="28" t="s">
        <v>20</v>
      </c>
      <c r="B28" s="22" t="s">
        <v>40</v>
      </c>
      <c r="C28" s="9">
        <v>240000</v>
      </c>
      <c r="D28" s="10">
        <v>240000</v>
      </c>
      <c r="E28" s="35">
        <f t="shared" si="0"/>
        <v>0</v>
      </c>
    </row>
    <row r="29" spans="1:6" x14ac:dyDescent="0.25">
      <c r="A29" s="25"/>
      <c r="B29" s="25"/>
      <c r="C29" s="13"/>
      <c r="D29" s="33"/>
      <c r="E29" s="35">
        <f t="shared" si="0"/>
        <v>0</v>
      </c>
    </row>
    <row r="30" spans="1:6" ht="24" x14ac:dyDescent="0.25">
      <c r="A30" s="30" t="s">
        <v>41</v>
      </c>
      <c r="B30" s="22" t="s">
        <v>60</v>
      </c>
      <c r="C30" s="9">
        <f>SUM(C31:C32)</f>
        <v>1850000</v>
      </c>
      <c r="D30" s="10">
        <v>1855148</v>
      </c>
      <c r="E30" s="35">
        <f t="shared" si="0"/>
        <v>5148</v>
      </c>
    </row>
    <row r="31" spans="1:6" x14ac:dyDescent="0.25">
      <c r="A31" s="28" t="s">
        <v>42</v>
      </c>
      <c r="B31" s="22" t="s">
        <v>61</v>
      </c>
      <c r="C31" s="9">
        <v>1850000</v>
      </c>
      <c r="D31" s="10">
        <v>1841000</v>
      </c>
      <c r="E31" s="36">
        <f t="shared" si="0"/>
        <v>-9000</v>
      </c>
    </row>
    <row r="32" spans="1:6" x14ac:dyDescent="0.25">
      <c r="A32" s="28" t="s">
        <v>43</v>
      </c>
      <c r="B32" s="22" t="s">
        <v>62</v>
      </c>
      <c r="C32" s="9"/>
      <c r="D32" s="10">
        <v>14148</v>
      </c>
      <c r="E32" s="35">
        <f t="shared" si="0"/>
        <v>14148</v>
      </c>
    </row>
    <row r="33" spans="1:5" x14ac:dyDescent="0.25">
      <c r="A33" s="25"/>
      <c r="B33" s="25"/>
      <c r="C33" s="13"/>
      <c r="D33" s="33"/>
      <c r="E33" s="35">
        <f t="shared" si="0"/>
        <v>0</v>
      </c>
    </row>
    <row r="34" spans="1:5" ht="24" x14ac:dyDescent="0.25">
      <c r="A34" s="30" t="s">
        <v>44</v>
      </c>
      <c r="B34" s="22" t="s">
        <v>63</v>
      </c>
      <c r="C34" s="9">
        <f>SUM(C35:C36)</f>
        <v>6035000</v>
      </c>
      <c r="D34" s="10">
        <v>9686000</v>
      </c>
      <c r="E34" s="35">
        <f t="shared" si="0"/>
        <v>3651000</v>
      </c>
    </row>
    <row r="35" spans="1:5" ht="60.6" customHeight="1" x14ac:dyDescent="0.25">
      <c r="A35" s="31" t="s">
        <v>45</v>
      </c>
      <c r="B35" s="22" t="s">
        <v>64</v>
      </c>
      <c r="C35" s="9">
        <v>435000</v>
      </c>
      <c r="D35" s="10">
        <v>1986000</v>
      </c>
      <c r="E35" s="35">
        <f t="shared" si="0"/>
        <v>1551000</v>
      </c>
    </row>
    <row r="36" spans="1:5" ht="24.6" customHeight="1" x14ac:dyDescent="0.25">
      <c r="A36" s="31" t="s">
        <v>46</v>
      </c>
      <c r="B36" s="22" t="s">
        <v>65</v>
      </c>
      <c r="C36" s="9">
        <v>5600000</v>
      </c>
      <c r="D36" s="10">
        <v>7700000</v>
      </c>
      <c r="E36" s="35">
        <f t="shared" si="0"/>
        <v>2100000</v>
      </c>
    </row>
    <row r="37" spans="1:5" x14ac:dyDescent="0.25">
      <c r="A37" s="25"/>
      <c r="B37" s="25"/>
      <c r="C37" s="13"/>
      <c r="D37" s="29"/>
      <c r="E37" s="35">
        <f t="shared" si="0"/>
        <v>0</v>
      </c>
    </row>
    <row r="38" spans="1:5" x14ac:dyDescent="0.25">
      <c r="A38" s="25" t="s">
        <v>47</v>
      </c>
      <c r="B38" s="22" t="s">
        <v>66</v>
      </c>
      <c r="C38" s="9">
        <f>SUM(C39:C44)</f>
        <v>1857000</v>
      </c>
      <c r="D38" s="10">
        <f>SUM(D39:D44)</f>
        <v>1857000</v>
      </c>
      <c r="E38" s="35">
        <f t="shared" si="0"/>
        <v>0</v>
      </c>
    </row>
    <row r="39" spans="1:5" ht="51" customHeight="1" x14ac:dyDescent="0.25">
      <c r="A39" s="31" t="s">
        <v>48</v>
      </c>
      <c r="B39" s="22" t="s">
        <v>67</v>
      </c>
      <c r="C39" s="9">
        <v>110000</v>
      </c>
      <c r="D39" s="10">
        <v>110000</v>
      </c>
      <c r="E39" s="35">
        <f t="shared" si="0"/>
        <v>0</v>
      </c>
    </row>
    <row r="40" spans="1:5" ht="86.4" customHeight="1" x14ac:dyDescent="0.25">
      <c r="A40" s="31" t="s">
        <v>49</v>
      </c>
      <c r="B40" s="22" t="s">
        <v>68</v>
      </c>
      <c r="C40" s="9">
        <v>50000</v>
      </c>
      <c r="D40" s="10">
        <v>50000</v>
      </c>
      <c r="E40" s="35">
        <f t="shared" si="0"/>
        <v>0</v>
      </c>
    </row>
    <row r="41" spans="1:5" ht="48.6" customHeight="1" x14ac:dyDescent="0.25">
      <c r="A41" s="31" t="s">
        <v>50</v>
      </c>
      <c r="B41" s="22" t="s">
        <v>69</v>
      </c>
      <c r="C41" s="9">
        <v>50000</v>
      </c>
      <c r="D41" s="10">
        <v>50000</v>
      </c>
      <c r="E41" s="35">
        <f t="shared" si="0"/>
        <v>0</v>
      </c>
    </row>
    <row r="42" spans="1:5" ht="24" x14ac:dyDescent="0.25">
      <c r="A42" s="31" t="s">
        <v>51</v>
      </c>
      <c r="B42" s="22" t="s">
        <v>70</v>
      </c>
      <c r="C42" s="9">
        <v>110000</v>
      </c>
      <c r="D42" s="10">
        <v>110000</v>
      </c>
      <c r="E42" s="35">
        <f t="shared" si="0"/>
        <v>0</v>
      </c>
    </row>
    <row r="43" spans="1:5" ht="49.2" x14ac:dyDescent="0.25">
      <c r="A43" s="30" t="s">
        <v>168</v>
      </c>
      <c r="B43" s="22" t="s">
        <v>71</v>
      </c>
      <c r="C43" s="9">
        <v>100000</v>
      </c>
      <c r="D43" s="10">
        <v>100000</v>
      </c>
      <c r="E43" s="35">
        <f t="shared" si="0"/>
        <v>0</v>
      </c>
    </row>
    <row r="44" spans="1:5" ht="24" x14ac:dyDescent="0.25">
      <c r="A44" s="31" t="s">
        <v>52</v>
      </c>
      <c r="B44" s="22" t="s">
        <v>72</v>
      </c>
      <c r="C44" s="9">
        <v>1437000</v>
      </c>
      <c r="D44" s="10">
        <v>1437000</v>
      </c>
      <c r="E44" s="35">
        <f t="shared" si="0"/>
        <v>0</v>
      </c>
    </row>
    <row r="45" spans="1:5" x14ac:dyDescent="0.25">
      <c r="A45" s="25"/>
      <c r="B45" s="25"/>
      <c r="C45" s="13"/>
      <c r="D45" s="33"/>
      <c r="E45" s="35">
        <f t="shared" si="0"/>
        <v>0</v>
      </c>
    </row>
    <row r="46" spans="1:5" x14ac:dyDescent="0.25">
      <c r="A46" s="28" t="s">
        <v>53</v>
      </c>
      <c r="B46" s="22" t="s">
        <v>73</v>
      </c>
      <c r="C46" s="9">
        <v>10000</v>
      </c>
      <c r="D46" s="10">
        <v>10000</v>
      </c>
      <c r="E46" s="35">
        <f t="shared" si="0"/>
        <v>0</v>
      </c>
    </row>
    <row r="47" spans="1:5" x14ac:dyDescent="0.25">
      <c r="A47" s="28" t="s">
        <v>54</v>
      </c>
      <c r="B47" s="22" t="s">
        <v>74</v>
      </c>
      <c r="C47" s="9">
        <v>10000</v>
      </c>
      <c r="D47" s="10">
        <v>10000</v>
      </c>
      <c r="E47" s="35">
        <f t="shared" si="0"/>
        <v>0</v>
      </c>
    </row>
    <row r="48" spans="1:5" x14ac:dyDescent="0.25">
      <c r="A48" s="5" t="s">
        <v>55</v>
      </c>
      <c r="B48" s="23" t="s">
        <v>75</v>
      </c>
      <c r="C48" s="6">
        <f>SUM(C50,C52,C81,C107,C114,C119,C121)</f>
        <v>704022129.93000007</v>
      </c>
      <c r="D48" s="7">
        <v>848502381.61000001</v>
      </c>
      <c r="E48" s="37">
        <f t="shared" si="0"/>
        <v>144480251.67999995</v>
      </c>
    </row>
    <row r="49" spans="1:5" ht="24" x14ac:dyDescent="0.25">
      <c r="A49" s="8" t="s">
        <v>56</v>
      </c>
      <c r="B49" s="22" t="s">
        <v>76</v>
      </c>
      <c r="C49" s="9"/>
      <c r="D49" s="10">
        <v>848535332.08000004</v>
      </c>
      <c r="E49" s="35">
        <f t="shared" si="0"/>
        <v>848535332.08000004</v>
      </c>
    </row>
    <row r="50" spans="1:5" ht="22.8" x14ac:dyDescent="0.25">
      <c r="A50" s="11" t="s">
        <v>57</v>
      </c>
      <c r="B50" s="23" t="s">
        <v>77</v>
      </c>
      <c r="C50" s="6">
        <f>SUM(C51)</f>
        <v>62426900</v>
      </c>
      <c r="D50" s="7">
        <v>62426900</v>
      </c>
      <c r="E50" s="37">
        <f t="shared" si="0"/>
        <v>0</v>
      </c>
    </row>
    <row r="51" spans="1:5" ht="24" x14ac:dyDescent="0.25">
      <c r="A51" s="8" t="s">
        <v>58</v>
      </c>
      <c r="B51" s="22" t="s">
        <v>78</v>
      </c>
      <c r="C51" s="9">
        <v>62426900</v>
      </c>
      <c r="D51" s="10">
        <v>62426900</v>
      </c>
      <c r="E51" s="35">
        <f t="shared" si="0"/>
        <v>0</v>
      </c>
    </row>
    <row r="52" spans="1:5" ht="22.8" x14ac:dyDescent="0.25">
      <c r="A52" s="11" t="s">
        <v>59</v>
      </c>
      <c r="B52" s="23" t="s">
        <v>79</v>
      </c>
      <c r="C52" s="6">
        <f>SUM(C53,C54,C57,C58,C61,C65,C66,C67,C68,C69)</f>
        <v>174092030.40000001</v>
      </c>
      <c r="D52" s="7">
        <v>317344092.07999998</v>
      </c>
      <c r="E52" s="37">
        <f t="shared" si="0"/>
        <v>143252061.67999998</v>
      </c>
    </row>
    <row r="53" spans="1:5" ht="49.8" customHeight="1" x14ac:dyDescent="0.25">
      <c r="A53" s="8" t="s">
        <v>80</v>
      </c>
      <c r="B53" s="22" t="s">
        <v>90</v>
      </c>
      <c r="C53" s="9"/>
      <c r="D53" s="10">
        <v>266666</v>
      </c>
      <c r="E53" s="35">
        <f t="shared" si="0"/>
        <v>266666</v>
      </c>
    </row>
    <row r="54" spans="1:5" ht="24" x14ac:dyDescent="0.25">
      <c r="A54" s="8" t="s">
        <v>81</v>
      </c>
      <c r="B54" s="22" t="s">
        <v>169</v>
      </c>
      <c r="C54" s="9">
        <v>344574.4</v>
      </c>
      <c r="D54" s="10">
        <v>344574.4</v>
      </c>
      <c r="E54" s="35">
        <f t="shared" si="0"/>
        <v>0</v>
      </c>
    </row>
    <row r="55" spans="1:5" x14ac:dyDescent="0.25">
      <c r="A55" s="12" t="s">
        <v>82</v>
      </c>
      <c r="B55" s="25"/>
      <c r="C55" s="13"/>
      <c r="D55" s="29"/>
      <c r="E55" s="35">
        <f t="shared" si="0"/>
        <v>0</v>
      </c>
    </row>
    <row r="56" spans="1:5" ht="51" customHeight="1" x14ac:dyDescent="0.25">
      <c r="A56" s="8" t="s">
        <v>83</v>
      </c>
      <c r="B56" s="25"/>
      <c r="C56" s="9">
        <v>344574.4</v>
      </c>
      <c r="D56" s="10">
        <v>344574.4</v>
      </c>
      <c r="E56" s="35">
        <f t="shared" si="0"/>
        <v>0</v>
      </c>
    </row>
    <row r="57" spans="1:5" ht="77.400000000000006" customHeight="1" x14ac:dyDescent="0.25">
      <c r="A57" s="8" t="s">
        <v>84</v>
      </c>
      <c r="B57" s="22" t="s">
        <v>91</v>
      </c>
      <c r="C57" s="9"/>
      <c r="D57" s="10">
        <v>10254956</v>
      </c>
      <c r="E57" s="35">
        <f t="shared" si="0"/>
        <v>10254956</v>
      </c>
    </row>
    <row r="58" spans="1:5" ht="43.2" customHeight="1" x14ac:dyDescent="0.25">
      <c r="A58" s="8" t="s">
        <v>85</v>
      </c>
      <c r="B58" s="22" t="s">
        <v>92</v>
      </c>
      <c r="C58" s="9"/>
      <c r="D58" s="10">
        <v>2994000</v>
      </c>
      <c r="E58" s="35">
        <f t="shared" si="0"/>
        <v>2994000</v>
      </c>
    </row>
    <row r="59" spans="1:5" x14ac:dyDescent="0.25">
      <c r="A59" s="12" t="s">
        <v>82</v>
      </c>
      <c r="B59" s="22"/>
      <c r="C59" s="13"/>
      <c r="D59" s="29"/>
      <c r="E59" s="35">
        <f t="shared" si="0"/>
        <v>0</v>
      </c>
    </row>
    <row r="60" spans="1:5" ht="36" x14ac:dyDescent="0.25">
      <c r="A60" s="8" t="s">
        <v>86</v>
      </c>
      <c r="B60" s="25"/>
      <c r="C60" s="13"/>
      <c r="D60" s="10">
        <v>2994000</v>
      </c>
      <c r="E60" s="35">
        <f t="shared" si="0"/>
        <v>2994000</v>
      </c>
    </row>
    <row r="61" spans="1:5" ht="24" x14ac:dyDescent="0.25">
      <c r="A61" s="8" t="s">
        <v>87</v>
      </c>
      <c r="B61" s="22" t="s">
        <v>170</v>
      </c>
      <c r="C61" s="9"/>
      <c r="D61" s="10">
        <v>3399440.2</v>
      </c>
      <c r="E61" s="35">
        <f t="shared" si="0"/>
        <v>3399440.2</v>
      </c>
    </row>
    <row r="62" spans="1:5" x14ac:dyDescent="0.25">
      <c r="A62" s="12" t="s">
        <v>82</v>
      </c>
      <c r="B62" s="25"/>
      <c r="C62" s="13"/>
      <c r="D62" s="29"/>
      <c r="E62" s="35">
        <f t="shared" si="0"/>
        <v>0</v>
      </c>
    </row>
    <row r="63" spans="1:5" ht="36" x14ac:dyDescent="0.25">
      <c r="A63" s="8" t="s">
        <v>161</v>
      </c>
      <c r="B63" s="25"/>
      <c r="C63" s="13"/>
      <c r="D63" s="10">
        <v>2909229</v>
      </c>
      <c r="E63" s="35">
        <f t="shared" si="0"/>
        <v>2909229</v>
      </c>
    </row>
    <row r="64" spans="1:5" ht="49.8" customHeight="1" x14ac:dyDescent="0.25">
      <c r="A64" s="8" t="s">
        <v>162</v>
      </c>
      <c r="B64" s="25"/>
      <c r="C64" s="13"/>
      <c r="D64" s="10">
        <v>490211.2</v>
      </c>
      <c r="E64" s="35">
        <f t="shared" si="0"/>
        <v>490211.2</v>
      </c>
    </row>
    <row r="65" spans="1:5" ht="39.6" customHeight="1" x14ac:dyDescent="0.25">
      <c r="A65" s="8" t="s">
        <v>88</v>
      </c>
      <c r="B65" s="22" t="s">
        <v>93</v>
      </c>
      <c r="C65" s="9">
        <v>12089753.609999999</v>
      </c>
      <c r="D65" s="10">
        <v>63859727.789999999</v>
      </c>
      <c r="E65" s="35">
        <f t="shared" si="0"/>
        <v>51769974.18</v>
      </c>
    </row>
    <row r="66" spans="1:5" ht="61.8" customHeight="1" x14ac:dyDescent="0.25">
      <c r="A66" s="8" t="s">
        <v>89</v>
      </c>
      <c r="B66" s="22" t="s">
        <v>94</v>
      </c>
      <c r="C66" s="9">
        <v>24675402.390000001</v>
      </c>
      <c r="D66" s="10">
        <v>89742427.689999998</v>
      </c>
      <c r="E66" s="35">
        <f t="shared" si="0"/>
        <v>65067025.299999997</v>
      </c>
    </row>
    <row r="67" spans="1:5" ht="73.8" customHeight="1" x14ac:dyDescent="0.25">
      <c r="A67" s="8" t="s">
        <v>95</v>
      </c>
      <c r="B67" s="22" t="s">
        <v>108</v>
      </c>
      <c r="C67" s="9">
        <v>1885000</v>
      </c>
      <c r="D67" s="10">
        <v>1885000</v>
      </c>
      <c r="E67" s="35">
        <f t="shared" si="0"/>
        <v>0</v>
      </c>
    </row>
    <row r="68" spans="1:5" ht="50.4" customHeight="1" x14ac:dyDescent="0.25">
      <c r="A68" s="8" t="s">
        <v>96</v>
      </c>
      <c r="B68" s="22" t="s">
        <v>109</v>
      </c>
      <c r="C68" s="9">
        <v>1000000</v>
      </c>
      <c r="D68" s="10">
        <v>1000000</v>
      </c>
      <c r="E68" s="35">
        <f t="shared" si="0"/>
        <v>0</v>
      </c>
    </row>
    <row r="69" spans="1:5" x14ac:dyDescent="0.25">
      <c r="A69" s="14" t="s">
        <v>97</v>
      </c>
      <c r="B69" s="23" t="s">
        <v>110</v>
      </c>
      <c r="C69" s="6">
        <f>SUM(C71,C72,C73,C77,C78,C79,C80)</f>
        <v>134097300</v>
      </c>
      <c r="D69" s="7">
        <v>143597300</v>
      </c>
      <c r="E69" s="37">
        <f t="shared" si="0"/>
        <v>9500000</v>
      </c>
    </row>
    <row r="70" spans="1:5" x14ac:dyDescent="0.25">
      <c r="A70" s="34" t="s">
        <v>98</v>
      </c>
      <c r="B70" s="25"/>
      <c r="C70" s="13"/>
      <c r="D70" s="29"/>
      <c r="E70" s="35">
        <f t="shared" si="0"/>
        <v>0</v>
      </c>
    </row>
    <row r="71" spans="1:5" ht="48" x14ac:dyDescent="0.25">
      <c r="A71" s="8" t="s">
        <v>99</v>
      </c>
      <c r="B71" s="25"/>
      <c r="C71" s="9">
        <v>164100</v>
      </c>
      <c r="D71" s="10">
        <v>164100</v>
      </c>
      <c r="E71" s="35">
        <f t="shared" ref="E71:E123" si="1">D71-C71</f>
        <v>0</v>
      </c>
    </row>
    <row r="72" spans="1:5" ht="36" x14ac:dyDescent="0.25">
      <c r="A72" s="8" t="s">
        <v>100</v>
      </c>
      <c r="B72" s="25"/>
      <c r="C72" s="9">
        <v>670600</v>
      </c>
      <c r="D72" s="10">
        <v>670600</v>
      </c>
      <c r="E72" s="35">
        <f t="shared" si="1"/>
        <v>0</v>
      </c>
    </row>
    <row r="73" spans="1:5" ht="60" x14ac:dyDescent="0.25">
      <c r="A73" s="8" t="s">
        <v>101</v>
      </c>
      <c r="B73" s="25"/>
      <c r="C73" s="9">
        <f>SUM(C75:C76)</f>
        <v>1130000</v>
      </c>
      <c r="D73" s="10">
        <v>1130000</v>
      </c>
      <c r="E73" s="35">
        <f t="shared" si="1"/>
        <v>0</v>
      </c>
    </row>
    <row r="74" spans="1:5" x14ac:dyDescent="0.25">
      <c r="A74" s="12" t="s">
        <v>82</v>
      </c>
      <c r="B74" s="25"/>
      <c r="C74" s="13"/>
      <c r="D74" s="29"/>
      <c r="E74" s="35">
        <f t="shared" si="1"/>
        <v>0</v>
      </c>
    </row>
    <row r="75" spans="1:5" ht="36" x14ac:dyDescent="0.25">
      <c r="A75" s="8" t="s">
        <v>102</v>
      </c>
      <c r="B75" s="25"/>
      <c r="C75" s="9">
        <v>900000</v>
      </c>
      <c r="D75" s="10">
        <v>900000</v>
      </c>
      <c r="E75" s="35">
        <f t="shared" si="1"/>
        <v>0</v>
      </c>
    </row>
    <row r="76" spans="1:5" ht="36" x14ac:dyDescent="0.25">
      <c r="A76" s="8" t="s">
        <v>103</v>
      </c>
      <c r="B76" s="25"/>
      <c r="C76" s="9">
        <v>230000</v>
      </c>
      <c r="D76" s="10">
        <v>230000</v>
      </c>
      <c r="E76" s="35">
        <f t="shared" si="1"/>
        <v>0</v>
      </c>
    </row>
    <row r="77" spans="1:5" ht="36" x14ac:dyDescent="0.25">
      <c r="A77" s="8" t="s">
        <v>104</v>
      </c>
      <c r="B77" s="25"/>
      <c r="C77" s="9">
        <v>4552000</v>
      </c>
      <c r="D77" s="10">
        <v>4552000</v>
      </c>
      <c r="E77" s="35">
        <f t="shared" si="1"/>
        <v>0</v>
      </c>
    </row>
    <row r="78" spans="1:5" x14ac:dyDescent="0.25">
      <c r="A78" s="8" t="s">
        <v>105</v>
      </c>
      <c r="B78" s="25"/>
      <c r="C78" s="9">
        <v>116903000</v>
      </c>
      <c r="D78" s="10">
        <v>116903000</v>
      </c>
      <c r="E78" s="35">
        <f t="shared" si="1"/>
        <v>0</v>
      </c>
    </row>
    <row r="79" spans="1:5" ht="72" x14ac:dyDescent="0.25">
      <c r="A79" s="8" t="s">
        <v>106</v>
      </c>
      <c r="B79" s="25"/>
      <c r="C79" s="9">
        <v>10500000</v>
      </c>
      <c r="D79" s="10">
        <v>20000000</v>
      </c>
      <c r="E79" s="35">
        <f t="shared" si="1"/>
        <v>9500000</v>
      </c>
    </row>
    <row r="80" spans="1:5" ht="84" x14ac:dyDescent="0.25">
      <c r="A80" s="8" t="s">
        <v>107</v>
      </c>
      <c r="B80" s="25"/>
      <c r="C80" s="9">
        <v>177600</v>
      </c>
      <c r="D80" s="10">
        <v>177600</v>
      </c>
      <c r="E80" s="35">
        <f t="shared" si="1"/>
        <v>0</v>
      </c>
    </row>
    <row r="81" spans="1:5" ht="22.8" x14ac:dyDescent="0.25">
      <c r="A81" s="11" t="s">
        <v>158</v>
      </c>
      <c r="B81" s="23" t="s">
        <v>111</v>
      </c>
      <c r="C81" s="6">
        <f>SUM(C83,C85,C88:C92,C93:C95,C97,C98,C101,C102,C103,C104)</f>
        <v>467444100</v>
      </c>
      <c r="D81" s="7">
        <v>467444100</v>
      </c>
      <c r="E81" s="37">
        <f t="shared" si="1"/>
        <v>0</v>
      </c>
    </row>
    <row r="82" spans="1:5" x14ac:dyDescent="0.25">
      <c r="A82" s="34" t="s">
        <v>82</v>
      </c>
      <c r="B82" s="25"/>
      <c r="C82" s="13"/>
      <c r="D82" s="29"/>
      <c r="E82" s="35">
        <f t="shared" si="1"/>
        <v>0</v>
      </c>
    </row>
    <row r="83" spans="1:5" ht="36" x14ac:dyDescent="0.25">
      <c r="A83" s="8" t="s">
        <v>112</v>
      </c>
      <c r="B83" s="22" t="s">
        <v>125</v>
      </c>
      <c r="C83" s="9">
        <v>1567500</v>
      </c>
      <c r="D83" s="10">
        <v>1567500</v>
      </c>
      <c r="E83" s="35">
        <f t="shared" si="1"/>
        <v>0</v>
      </c>
    </row>
    <row r="84" spans="1:5" x14ac:dyDescent="0.25">
      <c r="A84" s="25"/>
      <c r="B84" s="25"/>
      <c r="C84" s="25"/>
      <c r="D84" s="29"/>
      <c r="E84" s="35">
        <f t="shared" si="1"/>
        <v>0</v>
      </c>
    </row>
    <row r="85" spans="1:5" ht="36" x14ac:dyDescent="0.25">
      <c r="A85" s="8" t="s">
        <v>113</v>
      </c>
      <c r="B85" s="22" t="s">
        <v>126</v>
      </c>
      <c r="C85" s="9">
        <v>53251800</v>
      </c>
      <c r="D85" s="10">
        <v>53251800</v>
      </c>
      <c r="E85" s="35">
        <f t="shared" si="1"/>
        <v>0</v>
      </c>
    </row>
    <row r="86" spans="1:5" ht="36" x14ac:dyDescent="0.25">
      <c r="A86" s="8" t="s">
        <v>114</v>
      </c>
      <c r="B86" s="22" t="s">
        <v>127</v>
      </c>
      <c r="C86" s="9">
        <v>12050200</v>
      </c>
      <c r="D86" s="10">
        <v>12050200</v>
      </c>
      <c r="E86" s="35">
        <f t="shared" si="1"/>
        <v>0</v>
      </c>
    </row>
    <row r="87" spans="1:5" x14ac:dyDescent="0.25">
      <c r="A87" s="34" t="s">
        <v>82</v>
      </c>
      <c r="B87" s="25"/>
      <c r="C87" s="25"/>
      <c r="D87" s="29"/>
      <c r="E87" s="35">
        <f t="shared" si="1"/>
        <v>0</v>
      </c>
    </row>
    <row r="88" spans="1:5" ht="24" x14ac:dyDescent="0.25">
      <c r="A88" s="15" t="s">
        <v>115</v>
      </c>
      <c r="B88" s="25"/>
      <c r="C88" s="16">
        <v>241100</v>
      </c>
      <c r="D88" s="17">
        <v>241100</v>
      </c>
      <c r="E88" s="35">
        <f t="shared" si="1"/>
        <v>0</v>
      </c>
    </row>
    <row r="89" spans="1:5" ht="36" x14ac:dyDescent="0.25">
      <c r="A89" s="15" t="s">
        <v>116</v>
      </c>
      <c r="B89" s="25"/>
      <c r="C89" s="16">
        <v>964400</v>
      </c>
      <c r="D89" s="17">
        <v>964400</v>
      </c>
      <c r="E89" s="35">
        <f t="shared" si="1"/>
        <v>0</v>
      </c>
    </row>
    <row r="90" spans="1:5" ht="24" x14ac:dyDescent="0.25">
      <c r="A90" s="15" t="s">
        <v>117</v>
      </c>
      <c r="B90" s="25"/>
      <c r="C90" s="16">
        <v>812500</v>
      </c>
      <c r="D90" s="17">
        <v>812500</v>
      </c>
      <c r="E90" s="35">
        <f t="shared" si="1"/>
        <v>0</v>
      </c>
    </row>
    <row r="91" spans="1:5" ht="60" x14ac:dyDescent="0.25">
      <c r="A91" s="15" t="s">
        <v>118</v>
      </c>
      <c r="B91" s="25"/>
      <c r="C91" s="16">
        <v>5000</v>
      </c>
      <c r="D91" s="17">
        <v>5000</v>
      </c>
      <c r="E91" s="35">
        <f t="shared" si="1"/>
        <v>0</v>
      </c>
    </row>
    <row r="92" spans="1:5" ht="36" x14ac:dyDescent="0.25">
      <c r="A92" s="15" t="s">
        <v>119</v>
      </c>
      <c r="B92" s="25"/>
      <c r="C92" s="16">
        <v>2169900</v>
      </c>
      <c r="D92" s="17">
        <v>2169900</v>
      </c>
      <c r="E92" s="35">
        <f t="shared" si="1"/>
        <v>0</v>
      </c>
    </row>
    <row r="93" spans="1:5" ht="36" x14ac:dyDescent="0.25">
      <c r="A93" s="15" t="s">
        <v>120</v>
      </c>
      <c r="B93" s="25"/>
      <c r="C93" s="16">
        <v>3857600</v>
      </c>
      <c r="D93" s="17">
        <v>3857600</v>
      </c>
      <c r="E93" s="35">
        <f t="shared" si="1"/>
        <v>0</v>
      </c>
    </row>
    <row r="94" spans="1:5" ht="24" x14ac:dyDescent="0.25">
      <c r="A94" s="15" t="s">
        <v>121</v>
      </c>
      <c r="B94" s="25"/>
      <c r="C94" s="16">
        <v>25000</v>
      </c>
      <c r="D94" s="17">
        <v>25000</v>
      </c>
      <c r="E94" s="35">
        <f t="shared" si="1"/>
        <v>0</v>
      </c>
    </row>
    <row r="95" spans="1:5" ht="24" x14ac:dyDescent="0.25">
      <c r="A95" s="15" t="s">
        <v>122</v>
      </c>
      <c r="B95" s="25"/>
      <c r="C95" s="16">
        <v>3974700</v>
      </c>
      <c r="D95" s="17">
        <v>3974700</v>
      </c>
      <c r="E95" s="35">
        <f t="shared" si="1"/>
        <v>0</v>
      </c>
    </row>
    <row r="96" spans="1:5" x14ac:dyDescent="0.25">
      <c r="A96" s="25"/>
      <c r="B96" s="25"/>
      <c r="C96" s="25"/>
      <c r="D96" s="29"/>
      <c r="E96" s="35">
        <f t="shared" si="1"/>
        <v>0</v>
      </c>
    </row>
    <row r="97" spans="1:5" ht="36" x14ac:dyDescent="0.25">
      <c r="A97" s="8" t="s">
        <v>172</v>
      </c>
      <c r="B97" s="18" t="s">
        <v>128</v>
      </c>
      <c r="C97" s="16">
        <v>23100</v>
      </c>
      <c r="D97" s="17">
        <v>23100</v>
      </c>
      <c r="E97" s="35">
        <f t="shared" si="1"/>
        <v>0</v>
      </c>
    </row>
    <row r="98" spans="1:5" ht="36" x14ac:dyDescent="0.25">
      <c r="A98" s="8" t="s">
        <v>171</v>
      </c>
      <c r="B98" s="18" t="s">
        <v>129</v>
      </c>
      <c r="C98" s="16">
        <v>1359100</v>
      </c>
      <c r="D98" s="17">
        <v>1359100</v>
      </c>
      <c r="E98" s="35">
        <f t="shared" si="1"/>
        <v>0</v>
      </c>
    </row>
    <row r="99" spans="1:5" ht="60" x14ac:dyDescent="0.25">
      <c r="A99" s="8" t="s">
        <v>123</v>
      </c>
      <c r="B99" s="22" t="s">
        <v>130</v>
      </c>
      <c r="C99" s="16">
        <v>4232600</v>
      </c>
      <c r="D99" s="17">
        <v>4232600</v>
      </c>
      <c r="E99" s="35">
        <f t="shared" si="1"/>
        <v>0</v>
      </c>
    </row>
    <row r="100" spans="1:5" x14ac:dyDescent="0.25">
      <c r="A100" s="12" t="s">
        <v>82</v>
      </c>
      <c r="B100" s="25"/>
      <c r="C100" s="25"/>
      <c r="D100" s="29"/>
      <c r="E100" s="35">
        <f t="shared" si="1"/>
        <v>0</v>
      </c>
    </row>
    <row r="101" spans="1:5" ht="60" x14ac:dyDescent="0.25">
      <c r="A101" s="8" t="s">
        <v>124</v>
      </c>
      <c r="B101" s="25"/>
      <c r="C101" s="9">
        <v>2778900</v>
      </c>
      <c r="D101" s="10">
        <v>2778900</v>
      </c>
      <c r="E101" s="35">
        <f t="shared" si="1"/>
        <v>0</v>
      </c>
    </row>
    <row r="102" spans="1:5" ht="60" x14ac:dyDescent="0.25">
      <c r="A102" s="8" t="s">
        <v>131</v>
      </c>
      <c r="B102" s="25"/>
      <c r="C102" s="9">
        <v>1453700</v>
      </c>
      <c r="D102" s="10">
        <v>1453700</v>
      </c>
      <c r="E102" s="35">
        <f t="shared" si="1"/>
        <v>0</v>
      </c>
    </row>
    <row r="103" spans="1:5" ht="60.6" customHeight="1" x14ac:dyDescent="0.25">
      <c r="A103" s="8" t="s">
        <v>132</v>
      </c>
      <c r="B103" s="22" t="s">
        <v>143</v>
      </c>
      <c r="C103" s="9">
        <v>5479400</v>
      </c>
      <c r="D103" s="10">
        <v>5479400</v>
      </c>
      <c r="E103" s="35">
        <f t="shared" si="1"/>
        <v>0</v>
      </c>
    </row>
    <row r="104" spans="1:5" x14ac:dyDescent="0.25">
      <c r="A104" s="14" t="s">
        <v>133</v>
      </c>
      <c r="B104" s="23" t="s">
        <v>144</v>
      </c>
      <c r="C104" s="6">
        <v>389480400</v>
      </c>
      <c r="D104" s="7">
        <v>389480400</v>
      </c>
      <c r="E104" s="37">
        <f t="shared" si="1"/>
        <v>0</v>
      </c>
    </row>
    <row r="105" spans="1:5" x14ac:dyDescent="0.25">
      <c r="A105" s="34" t="s">
        <v>134</v>
      </c>
      <c r="B105" s="25"/>
      <c r="C105" s="25"/>
      <c r="D105" s="29"/>
      <c r="E105" s="35">
        <f t="shared" si="1"/>
        <v>0</v>
      </c>
    </row>
    <row r="106" spans="1:5" ht="24" x14ac:dyDescent="0.25">
      <c r="A106" s="8" t="s">
        <v>135</v>
      </c>
      <c r="B106" s="25"/>
      <c r="C106" s="9">
        <v>389480400</v>
      </c>
      <c r="D106" s="10">
        <v>389480400</v>
      </c>
      <c r="E106" s="35">
        <f t="shared" si="1"/>
        <v>0</v>
      </c>
    </row>
    <row r="107" spans="1:5" x14ac:dyDescent="0.25">
      <c r="A107" s="14" t="s">
        <v>136</v>
      </c>
      <c r="B107" s="23" t="s">
        <v>145</v>
      </c>
      <c r="C107" s="6">
        <v>67000</v>
      </c>
      <c r="D107" s="7">
        <v>1320240</v>
      </c>
      <c r="E107" s="37">
        <f t="shared" si="1"/>
        <v>1253240</v>
      </c>
    </row>
    <row r="108" spans="1:5" ht="50.4" customHeight="1" x14ac:dyDescent="0.25">
      <c r="A108" s="8" t="s">
        <v>137</v>
      </c>
      <c r="B108" s="22" t="s">
        <v>146</v>
      </c>
      <c r="C108" s="9"/>
      <c r="D108" s="10">
        <v>200000</v>
      </c>
      <c r="E108" s="35">
        <f t="shared" si="1"/>
        <v>200000</v>
      </c>
    </row>
    <row r="109" spans="1:5" ht="48" x14ac:dyDescent="0.25">
      <c r="A109" s="8" t="s">
        <v>138</v>
      </c>
      <c r="B109" s="22" t="s">
        <v>147</v>
      </c>
      <c r="C109" s="9"/>
      <c r="D109" s="10">
        <v>200000</v>
      </c>
      <c r="E109" s="35">
        <f t="shared" si="1"/>
        <v>200000</v>
      </c>
    </row>
    <row r="110" spans="1:5" ht="60" x14ac:dyDescent="0.25">
      <c r="A110" s="8" t="s">
        <v>139</v>
      </c>
      <c r="B110" s="22" t="s">
        <v>148</v>
      </c>
      <c r="C110" s="9">
        <f>SUM(C112:C113)</f>
        <v>66000</v>
      </c>
      <c r="D110" s="10">
        <v>66000</v>
      </c>
      <c r="E110" s="35">
        <f t="shared" si="1"/>
        <v>0</v>
      </c>
    </row>
    <row r="111" spans="1:5" x14ac:dyDescent="0.25">
      <c r="A111" s="12" t="s">
        <v>82</v>
      </c>
      <c r="B111" s="25"/>
      <c r="C111" s="13"/>
      <c r="D111" s="29"/>
      <c r="E111" s="35">
        <f t="shared" si="1"/>
        <v>0</v>
      </c>
    </row>
    <row r="112" spans="1:5" ht="36" x14ac:dyDescent="0.25">
      <c r="A112" s="8" t="s">
        <v>140</v>
      </c>
      <c r="B112" s="25"/>
      <c r="C112" s="9">
        <v>13000</v>
      </c>
      <c r="D112" s="10">
        <v>13000</v>
      </c>
      <c r="E112" s="35">
        <f t="shared" si="1"/>
        <v>0</v>
      </c>
    </row>
    <row r="113" spans="1:5" ht="24" x14ac:dyDescent="0.25">
      <c r="A113" s="8" t="s">
        <v>141</v>
      </c>
      <c r="B113" s="25"/>
      <c r="C113" s="9">
        <v>53000</v>
      </c>
      <c r="D113" s="10">
        <v>53000</v>
      </c>
      <c r="E113" s="35">
        <f t="shared" si="1"/>
        <v>0</v>
      </c>
    </row>
    <row r="114" spans="1:5" ht="22.8" x14ac:dyDescent="0.25">
      <c r="A114" s="11" t="s">
        <v>175</v>
      </c>
      <c r="B114" s="23" t="s">
        <v>149</v>
      </c>
      <c r="C114" s="6"/>
      <c r="D114" s="7">
        <v>854240</v>
      </c>
      <c r="E114" s="37">
        <f t="shared" si="1"/>
        <v>854240</v>
      </c>
    </row>
    <row r="115" spans="1:5" x14ac:dyDescent="0.25">
      <c r="A115" s="34" t="s">
        <v>134</v>
      </c>
      <c r="B115" s="25"/>
      <c r="C115" s="13"/>
      <c r="D115" s="29"/>
      <c r="E115" s="35">
        <f t="shared" si="1"/>
        <v>0</v>
      </c>
    </row>
    <row r="116" spans="1:5" ht="60" x14ac:dyDescent="0.25">
      <c r="A116" s="8" t="s">
        <v>142</v>
      </c>
      <c r="B116" s="25"/>
      <c r="C116" s="13"/>
      <c r="D116" s="10">
        <v>253240</v>
      </c>
      <c r="E116" s="35">
        <f t="shared" si="1"/>
        <v>253240</v>
      </c>
    </row>
    <row r="117" spans="1:5" ht="60" x14ac:dyDescent="0.25">
      <c r="A117" s="8" t="s">
        <v>163</v>
      </c>
      <c r="B117" s="25"/>
      <c r="C117" s="13"/>
      <c r="D117" s="10">
        <v>600000</v>
      </c>
      <c r="E117" s="35">
        <f t="shared" si="1"/>
        <v>600000</v>
      </c>
    </row>
    <row r="118" spans="1:5" ht="73.2" customHeight="1" x14ac:dyDescent="0.25">
      <c r="A118" s="8" t="s">
        <v>164</v>
      </c>
      <c r="B118" s="25"/>
      <c r="C118" s="9">
        <v>1000</v>
      </c>
      <c r="D118" s="10">
        <v>1000</v>
      </c>
      <c r="E118" s="35">
        <f t="shared" si="1"/>
        <v>0</v>
      </c>
    </row>
    <row r="119" spans="1:5" ht="45.6" x14ac:dyDescent="0.25">
      <c r="A119" s="11" t="s">
        <v>150</v>
      </c>
      <c r="B119" s="23" t="s">
        <v>154</v>
      </c>
      <c r="C119" s="6">
        <v>78580859.829999998</v>
      </c>
      <c r="D119" s="7">
        <v>78580859.829999998</v>
      </c>
      <c r="E119" s="37">
        <f t="shared" si="1"/>
        <v>0</v>
      </c>
    </row>
    <row r="120" spans="1:5" ht="48" x14ac:dyDescent="0.25">
      <c r="A120" s="8" t="s">
        <v>165</v>
      </c>
      <c r="B120" s="22" t="s">
        <v>160</v>
      </c>
      <c r="C120" s="9">
        <v>78580859.829999998</v>
      </c>
      <c r="D120" s="10">
        <v>78580859.829999998</v>
      </c>
      <c r="E120" s="35">
        <f t="shared" si="1"/>
        <v>0</v>
      </c>
    </row>
    <row r="121" spans="1:5" ht="34.200000000000003" x14ac:dyDescent="0.25">
      <c r="A121" s="11" t="s">
        <v>151</v>
      </c>
      <c r="B121" s="23" t="s">
        <v>155</v>
      </c>
      <c r="C121" s="6">
        <v>-78588760.299999997</v>
      </c>
      <c r="D121" s="7">
        <v>-78613810.299999997</v>
      </c>
      <c r="E121" s="37">
        <f t="shared" si="1"/>
        <v>-25050</v>
      </c>
    </row>
    <row r="122" spans="1:5" ht="36" x14ac:dyDescent="0.25">
      <c r="A122" s="8" t="s">
        <v>152</v>
      </c>
      <c r="B122" s="22" t="s">
        <v>156</v>
      </c>
      <c r="C122" s="9">
        <v>-78588760.299999997</v>
      </c>
      <c r="D122" s="10">
        <v>-78613810.299999997</v>
      </c>
      <c r="E122" s="35">
        <f t="shared" si="1"/>
        <v>-25050</v>
      </c>
    </row>
    <row r="123" spans="1:5" x14ac:dyDescent="0.25">
      <c r="A123" s="19" t="s">
        <v>153</v>
      </c>
      <c r="B123" s="20"/>
      <c r="C123" s="6">
        <f>SUM(C7,C21,C48)</f>
        <v>834468129.93000007</v>
      </c>
      <c r="D123" s="7">
        <v>982604529.61000001</v>
      </c>
      <c r="E123" s="37">
        <f t="shared" si="1"/>
        <v>148136399.67999995</v>
      </c>
    </row>
  </sheetData>
  <mergeCells count="1">
    <mergeCell ref="A123:B123"/>
  </mergeCells>
  <pageMargins left="0.51181102362204722" right="0.51181102362204722" top="0.55118110236220474" bottom="0.55118110236220474" header="0.31496062992125984" footer="0.31496062992125984"/>
  <pageSetup paperSize="9" scale="88" fitToHeight="4" orientation="portrait" r:id="rId1"/>
  <headerFooter>
    <oddHeader>&amp;R&amp;"Times New Roman,обычный"&amp;12Приложение 1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Колесов Александр Алексеевич</dc:creator>
  <cp:lastModifiedBy>Колесов Александр Алексеевич</cp:lastModifiedBy>
  <cp:lastPrinted>2016-06-08T07:26:01Z</cp:lastPrinted>
  <dcterms:created xsi:type="dcterms:W3CDTF">2016-06-07T12:52:07Z</dcterms:created>
  <dcterms:modified xsi:type="dcterms:W3CDTF">2016-06-08T08:31:33Z</dcterms:modified>
</cp:coreProperties>
</file>