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77" yWindow="100" windowWidth="11343" windowHeight="6281"/>
  </bookViews>
  <sheets>
    <sheet name="Приложение 2" sheetId="2" r:id="rId1"/>
  </sheets>
  <definedNames>
    <definedName name="_xlnm.Print_Titles" localSheetId="0">'Приложение 2'!$4:$5</definedName>
  </definedNames>
  <calcPr calcId="144525"/>
</workbook>
</file>

<file path=xl/calcChain.xml><?xml version="1.0" encoding="utf-8"?>
<calcChain xmlns="http://schemas.openxmlformats.org/spreadsheetml/2006/main">
  <c r="C108" i="2" l="1"/>
  <c r="C107" i="2" s="1"/>
  <c r="C105" i="2"/>
  <c r="C97" i="2"/>
  <c r="C96" i="2" s="1"/>
  <c r="C93" i="2" s="1"/>
  <c r="C90" i="2"/>
  <c r="C87" i="2"/>
  <c r="C84" i="2" s="1"/>
  <c r="C76" i="2"/>
  <c r="C63" i="2"/>
  <c r="C48" i="2" s="1"/>
  <c r="C45" i="2"/>
  <c r="C37" i="2"/>
  <c r="C36" i="2"/>
  <c r="C34" i="2" s="1"/>
  <c r="C31" i="2"/>
  <c r="C29" i="2"/>
  <c r="C26" i="2"/>
  <c r="C21" i="2"/>
  <c r="C17" i="2"/>
  <c r="C12" i="2"/>
  <c r="C10" i="2"/>
  <c r="C8" i="2"/>
  <c r="C25" i="2" l="1"/>
  <c r="C75" i="2"/>
  <c r="C44" i="2" s="1"/>
  <c r="C43" i="2" s="1"/>
  <c r="C7" i="2"/>
  <c r="C6" i="2" s="1"/>
  <c r="C111" i="2" l="1"/>
</calcChain>
</file>

<file path=xl/sharedStrings.xml><?xml version="1.0" encoding="utf-8"?>
<sst xmlns="http://schemas.openxmlformats.org/spreadsheetml/2006/main" count="181" uniqueCount="180">
  <si>
    <t>БЕЗВОЗМЕЗДНЫЕ ПОСТУПЛЕНИЯ</t>
  </si>
  <si>
    <t>Безвозмездные поступления от других бюджетов бюджетной системы Российской Федерации</t>
  </si>
  <si>
    <t>1 00 00000 00 0000 000</t>
  </si>
  <si>
    <t>1 01 00000 00 0000 000</t>
  </si>
  <si>
    <t>2 00 00000 00 0000 000</t>
  </si>
  <si>
    <t>Наименование доходов</t>
  </si>
  <si>
    <t>НАЛОГОВЫЕ И НЕНАЛОГОВЫЕ ДОХОДЫ</t>
  </si>
  <si>
    <t>ВСЕГО ДОХОДОВ</t>
  </si>
  <si>
    <t>1 08 00000 00 0000 000</t>
  </si>
  <si>
    <t>1 11 00000 00 0000 000</t>
  </si>
  <si>
    <t>2 02 00000 00 0000 000</t>
  </si>
  <si>
    <t>2 02 30000 00 0000 150</t>
  </si>
  <si>
    <t>2 02 20000 00 0000 150</t>
  </si>
  <si>
    <t>2 02 10000 00 0000 150</t>
  </si>
  <si>
    <t>2 02 40000 00 0000 150</t>
  </si>
  <si>
    <t>1 14 00000 00 0000 000</t>
  </si>
  <si>
    <t>1 05 00000 00 0000 000</t>
  </si>
  <si>
    <t>Единый сельскохозяйственный налог</t>
  </si>
  <si>
    <t>Субсидии на комплектование книжных фондов библиотек муниципальных образований Архангельской области и подписку на периодическую печать</t>
  </si>
  <si>
    <t>Развитие территориального общественного самоуправления в Архангельской области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</si>
  <si>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</si>
  <si>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Осуществление государственных полномочий в сфере охраны труда</t>
  </si>
  <si>
    <t xml:space="preserve"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приравененных к ним местностей </t>
  </si>
  <si>
    <t>Осуществление государственных полномочий по формированию торгового реестра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</si>
  <si>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детей(меропрития по  проведению оздоровительной кампании  детей)</t>
  </si>
  <si>
    <t>1 03 00000 00 0000 000</t>
  </si>
  <si>
    <t>Акцизы по подакцизным товарам (продукции), производимым на территории Российской Федерации</t>
  </si>
  <si>
    <t xml:space="preserve"> Единый налог на вмененный доход для отдельных видов деятельности</t>
  </si>
  <si>
    <t>1 05 02000 02 0000 110</t>
  </si>
  <si>
    <t>Налог, взимаемый в связи с применением патентной системы налогообложения</t>
  </si>
  <si>
    <t>1 05 04000 02 0000 110</t>
  </si>
  <si>
    <t>1 12 00000 00 0000 000</t>
  </si>
  <si>
    <t>Плата за негативное воздействие на окружающую среду</t>
  </si>
  <si>
    <t>1 12 01000 01 0000 120</t>
  </si>
  <si>
    <t>113 00000 00 0000 000</t>
  </si>
  <si>
    <t>Доходы от оказания платных услуг (работ)</t>
  </si>
  <si>
    <t>113 01000 00 0000 130</t>
  </si>
  <si>
    <t>Доходы от реализации имущества, находящегося в 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</si>
  <si>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114 02000 00 0000 000</t>
  </si>
  <si>
    <t>116 00000 00 0000 000</t>
  </si>
  <si>
    <t>НАЛОГОВЫЕ ДОХОДЫ</t>
  </si>
  <si>
    <t>НЕНАЛОГОВЫЕ ДОХОДЫ</t>
  </si>
  <si>
    <t>Штрафы, санкции, возмещение ущерба</t>
  </si>
  <si>
    <t>Доходы от продажи материальных и нематериальных активов</t>
  </si>
  <si>
    <t>Доходы от оказания платных услуг и компенсациип затрат государства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</si>
  <si>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</si>
  <si>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</si>
  <si>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Государственная пошлина</t>
  </si>
  <si>
    <t>Налоги на совокупный доход</t>
  </si>
  <si>
    <t>Налоги на прибыль, доходы</t>
  </si>
  <si>
    <t xml:space="preserve">Налог, взимаемый в связи с применением упрощенной системы налогообложения
</t>
  </si>
  <si>
    <t>Налоги на товары (работы, услуги), реализуемые на территории Российской Федерации</t>
  </si>
  <si>
    <t>Доходы от компенсации затрат государства</t>
  </si>
  <si>
    <t>113 02000 00 0000 130</t>
  </si>
  <si>
    <t>Субсидии на проведение ремонтных работ на пассажирских судах водного транспорта</t>
  </si>
  <si>
    <r>
      <t>114 06000</t>
    </r>
    <r>
      <rPr>
        <b/>
        <sz val="10.5"/>
        <rFont val="Times New Roman"/>
        <family val="1"/>
        <charset val="204"/>
      </rPr>
      <t xml:space="preserve"> </t>
    </r>
    <r>
      <rPr>
        <sz val="10.5"/>
        <rFont val="Times New Roman"/>
        <family val="1"/>
        <charset val="204"/>
      </rPr>
      <t>00 0000 430</t>
    </r>
  </si>
  <si>
    <t>Налог на доходы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</si>
  <si>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</si>
  <si>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111 05000 00 0000 120</t>
  </si>
  <si>
    <t>111 09000 00 0000 120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</si>
  <si>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</si>
  <si>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101 02000 01 0000 110</t>
  </si>
  <si>
    <t>103 02000 01 0000 110</t>
  </si>
  <si>
    <t>1 05 01000 00 0000 110</t>
  </si>
  <si>
    <t>1 05 03000 01 0000 110</t>
  </si>
  <si>
    <t>108 03000 01 0000 110</t>
  </si>
  <si>
    <t>108 07000 01 0000 110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</si>
  <si>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</si>
  <si>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</si>
  <si>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116 01000 01 0000 140</t>
  </si>
  <si>
    <t>116 07000 00 0000 140</t>
  </si>
  <si>
    <t>Административные штрафы, установленные Кодексом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</si>
  <si>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</si>
  <si>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продажи земельных участков, находящихся в государственной и муниципальной собственности</t>
  </si>
  <si>
    <t>Налоги на имущество</t>
  </si>
  <si>
    <t>Налог на имущество физических лиц</t>
  </si>
  <si>
    <t xml:space="preserve"> 106 01000 00 0000 110</t>
  </si>
  <si>
    <t>Земельный налог</t>
  </si>
  <si>
    <t>106 06000 00 0000 110</t>
  </si>
  <si>
    <t>Транспортный налог с физических лиц</t>
  </si>
  <si>
    <t xml:space="preserve"> 106 04000 00 0000 110</t>
  </si>
  <si>
    <t>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</si>
  <si>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</t>
  </si>
  <si>
    <t>2 02 25304 14 0000 150</t>
  </si>
  <si>
    <t>2 02 20299 14 0000 150</t>
  </si>
  <si>
    <t>2 02 20302 14 0000 150</t>
  </si>
  <si>
    <t>2 02 25519 14 0000 150</t>
  </si>
  <si>
    <t>Прочие субсидии бюджетам муниципальных округов</t>
  </si>
  <si>
    <t>2 02 29999 14 0000 150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</si>
  <si>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</si>
  <si>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>2 02 30024 14 0000 150</t>
  </si>
  <si>
    <t>2 02 35120 14 0000 150</t>
  </si>
  <si>
    <t>2 02 30029 14 0000 150</t>
  </si>
  <si>
    <t>2 02 39998 14 0000 150</t>
  </si>
  <si>
    <t>2 02 35303 14 0000 150</t>
  </si>
  <si>
    <t>2 02 35118 14 0000 150</t>
  </si>
  <si>
    <t>202 39999 14 0000 150</t>
  </si>
  <si>
    <t>2 02 49999 14 0000 150</t>
  </si>
  <si>
    <t>Платежи, уплачиваемые в целях возмещения вреда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</si>
  <si>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</si>
  <si>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108 04000 01 0000 110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</si>
  <si>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</si>
  <si>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116 02000 02 0000 140</t>
  </si>
  <si>
    <t>116 10000 00 0000 140</t>
  </si>
  <si>
    <t>Платежи в целях возмещения причиненного ущерба (убытков)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</si>
  <si>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</si>
  <si>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</si>
  <si>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</si>
  <si>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Субсидии на реализацию мероприятий по обеспечению жильем молодых семей</t>
  </si>
  <si>
    <t>2 02 25497 14 0000 150</t>
  </si>
  <si>
    <t>Субсидии на реализацию программ формирования современной городской среды</t>
  </si>
  <si>
    <t>2 02 25555 14 0000 150</t>
  </si>
  <si>
    <t>Субсидии на обеспечение комплексного развития сельских территорий</t>
  </si>
  <si>
    <t>2 02 25576 14 0000 150</t>
  </si>
  <si>
    <t>Субсидии на проведение  комплексных кадастровых работ</t>
  </si>
  <si>
    <t>2 02 25243 14 0000 150</t>
  </si>
  <si>
    <t xml:space="preserve">Субсидии на развитие сети учреждений культурно-досугового типа </t>
  </si>
  <si>
    <t>2 02 25513 14 0000 150</t>
  </si>
  <si>
    <t>2 02 25467 14 0000 150</t>
  </si>
  <si>
    <t xml:space="preserve">Субсидии на государственную поддержку лучших работников сельских учреждений культуры </t>
  </si>
  <si>
    <t>Субсидии на государственную поддержку лучших сельских учреждений культуры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</si>
  <si>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</si>
  <si>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202 45179 14 0000 150</t>
  </si>
  <si>
    <t>ВОЗВРАТ ОСТАТКОВ СУБСИДИЙ, СУБВЕНЦИЙ И ИНЫХ МЕЖБЮДЖЕТНЫХ ТРАНСФЕРТОВ, ИМЕЮЩИХ ЦЕЛЕВОЕ НАЗНАЧЕНИЕ, ПРОШЛЫХ ЛЕТ</t>
  </si>
  <si>
    <t>219 00000000000 150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</si>
  <si>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</si>
  <si>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21900000140000150</t>
  </si>
  <si>
    <t>Возврат прочих остатков субсидий, субвенций и иных межбюджетных трансфертов, имеющих целевое назначение, пршлых лет из бюджетов муниципальных округов</t>
  </si>
  <si>
    <t>21960010140000150</t>
  </si>
  <si>
    <t>Возврат остатков субсидий на обеспечение комплексного развития сельских территорий из бюджетов муниципальных округов</t>
  </si>
  <si>
    <t>21925576140000150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</si>
  <si>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</si>
  <si>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на строительство и реконструкцию (модернизацию) объектов питьевого водоснабжения (субсидии бюджета муниципальных районов, муниципальных округов, городских округов и городских поселений Архангельской области на софинансирование капитальных вложений в объекты муниципальной собственности)</t>
  </si>
  <si>
    <t>Субсидии на приобретение и установку автономных дымовых пожарных извещателей</t>
  </si>
  <si>
    <t>Субсидии на реализацию мероприятий по содействию трудоустройству несовершеннолетних граждан на территории Архангельской области</t>
  </si>
  <si>
    <t>Субсидии на ремонт , реконструкцию, благоустройство и установку памятников, обелисков, мемориалов, памятных досок на 2024 год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</si>
  <si>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</si>
  <si>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Субсидии на модернизацию нерегулируемых пешеходных переходов, светофорных объектов и установку светофорных объектов, пешеходных ограждений на автомобильных дорогах общего пользования местного  значения</t>
  </si>
  <si>
    <t>Субсидии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</si>
  <si>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Субсидия на обеспечение  условий для развития кадрового потенциала муниципальных образовательных организаций в  Архангельской области</t>
  </si>
  <si>
    <t>Резервный фонд Правительства Архангельской области</t>
  </si>
  <si>
    <t>Прочие безвозмездные поступления</t>
  </si>
  <si>
    <t>207 00000000000 150</t>
  </si>
  <si>
    <t>Прочие безвозмездные поступления в бюджеты муниципальных округов</t>
  </si>
  <si>
    <t>207 04050140000 150</t>
  </si>
  <si>
    <t>116 11000 01 0000 140</t>
  </si>
  <si>
    <t>Реализация муниципальных программ поддержки социально ориентированных некоммерческих организаций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</si>
  <si>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</si>
  <si>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организаций, прфессиональных образовательных организаций субъетов Российской Федерации, г. Байконура и федеральной территории "Сириус", муниципальных общеобразовательных организаций и прфессиональных образовательных организаций (иные межбюджетные трансферты бюджетам муниципальных районов, муниципальных округов и городских округов Архангельской области)</t>
  </si>
  <si>
    <t>202 45050 14 0000 150</t>
  </si>
  <si>
    <t>Субсидии бюджетам бюджетной системы Российской Федерации (межбюджетные субсидии), из них:</t>
  </si>
  <si>
    <t>Субвенции бюджетам бюджетной системы Российской Федерации, из них:</t>
  </si>
  <si>
    <t xml:space="preserve">Прочие межбюджетные трансферты, передаваемые бюджетам муниципальных округов, в том числе:
</t>
  </si>
  <si>
    <t>Осуществление переданных полномочий Архангельской области по созданию комиссий по делам несовершенолетних и защите их прав</t>
  </si>
  <si>
    <t xml:space="preserve">Иные межбюджетные трансферты, из них:
</t>
  </si>
  <si>
    <t xml:space="preserve">Единая субвенция бюджетам муниципальных округов, в том числе:
</t>
  </si>
  <si>
    <t xml:space="preserve">Дотации бюджетам бюджетной системы Российской Федерации, из них:
</t>
  </si>
  <si>
    <t xml:space="preserve">Субсидии бюджетам муниципальных округов на поддержку отрасли культуры, в том числе:
</t>
  </si>
  <si>
    <t xml:space="preserve">Прочие субвенции бюджетам муниципальных округов, в том числе:
</t>
  </si>
  <si>
    <t>1 06 00000 00 0000 000</t>
  </si>
  <si>
    <t>Код бюджетной классификации РФ</t>
  </si>
  <si>
    <t xml:space="preserve">Отчет по поступлению доходов бюджета Холмогорского муниципального округа Архангельской области за 2024 год                        </t>
  </si>
  <si>
    <t>Исполнено, рублей</t>
  </si>
  <si>
    <t xml:space="preserve">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</si>
  <si>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 xml:space="preserve">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</si>
  <si>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Субсидии на обеспечение развития и укрепления материально-технической базы домов культуры культуры в населенных пунктах с числом жителей до 50 тысяч человек</t>
  </si>
  <si>
    <t>Субсидии на поддержку отрасли культуры
 (релизация мероприятий по модернизации библиотек в части комплектования книжных фондов муниципальных библтотек)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</si>
  <si>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</si>
  <si>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Осуществление переданных полномочий Архангельской области  в сфере административных правонарушений</t>
  </si>
  <si>
    <t>Осуществление переданных полномочий Архангельской области по организации и осуществлению деятельности по опеке и попечительству</t>
  </si>
  <si>
    <t xml:space="preserve">Субвенции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</si>
  <si>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</si>
  <si>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на реализацию основных общеобразовательных программ </t>
  </si>
  <si>
    <t>Реализация мероприятий по модернизации учреждений отрасли культуры</t>
  </si>
  <si>
    <t>Реализация мероприятий по социально-экономическому развитию муниципальных округов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</si>
  <si>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видебесплатного горячего питания обучающихся по образовательным программам основного  общего и среднего общего образования в муниципальных общеобразовательных, бесплатного посещения обучающиися занятий по дополнительнымобщеобразовательным программам, реализуемым на платной основе муниципальными образовательными организациями, а также 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</si>
  <si>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Организация транспортного обслуживания населения на пассажирских муниципальных маршрутах водного транспорта</t>
  </si>
  <si>
    <t>Развитие инициативных проектов в рамках регионального проекта "Комфортное Поморье"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</si>
  <si>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</si>
  <si>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Приложение  № 2                                                                               к решению Собрания депутатов Холмогорского муниципального округа Архангельской области от _____июня 2025 года №_____  "Об утверждении отчета об исполнении бюджета Холмогорского муниципального округа Архангельской области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</si>
</sst>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??_р_._-;_-@_-"/>
  </numFmts>
  <fonts count="1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  <font>
      <i/>
      <sz val="10.5"/>
      <name val="Times New Roman"/>
      <family val="1"/>
      <charset val="204"/>
    </font>
    <font>
      <i/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Fill="1"/>
    <xf numFmtId="49" fontId="6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2" fontId="1" fillId="0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ill="1" applyAlignment="1"/>
    <xf numFmtId="0" fontId="4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1" fillId="4" borderId="1" xfId="0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2" fontId="14" fillId="0" borderId="0" xfId="0" applyNumberFormat="1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1" fontId="16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tabSelected="1" zoomScaleNormal="100" zoomScaleSheetLayoutView="100" workbookViewId="0">
      <selection activeCell="A34" sqref="A34:XFD34"/>
    </sheetView>
  </sheetViews>
  <sheetFormatPr defaultColWidth="9.296875" defaultRowHeight="15.55" x14ac:dyDescent="0.3"/>
  <cols>
    <col min="1" max="1" width="65.296875" style="10" customWidth="1"/>
    <col min="2" max="2" width="22.69921875" style="1" customWidth="1"/>
    <col min="3" max="3" width="21.09765625" style="48" customWidth="1"/>
    <col min="4" max="16384" width="9.296875" style="1"/>
  </cols>
  <sheetData>
    <row r="1" spans="1:3" ht="108" customHeight="1" x14ac:dyDescent="0.3">
      <c r="A1" s="8"/>
      <c r="B1" s="58" t="s">
        <v>179</v>
      </c>
      <c r="C1" s="59"/>
    </row>
    <row r="2" spans="1:3" s="7" customFormat="1" ht="36.549999999999997" customHeight="1" x14ac:dyDescent="0.35">
      <c r="A2" s="60" t="s">
        <v>161</v>
      </c>
      <c r="B2" s="60"/>
      <c r="C2" s="60"/>
    </row>
    <row r="3" spans="1:3" ht="6.8" customHeight="1" x14ac:dyDescent="0.3">
      <c r="A3" s="61"/>
      <c r="B3" s="61"/>
      <c r="C3" s="61"/>
    </row>
    <row r="4" spans="1:3" ht="33.799999999999997" customHeight="1" x14ac:dyDescent="0.3">
      <c r="A4" s="34" t="s">
        <v>5</v>
      </c>
      <c r="B4" s="35" t="s">
        <v>160</v>
      </c>
      <c r="C4" s="4" t="s">
        <v>162</v>
      </c>
    </row>
    <row r="5" spans="1:3" s="64" customFormat="1" ht="11.8" customHeight="1" x14ac:dyDescent="0.25">
      <c r="A5" s="62">
        <v>1</v>
      </c>
      <c r="B5" s="63">
        <v>2</v>
      </c>
      <c r="C5" s="65">
        <v>3</v>
      </c>
    </row>
    <row r="6" spans="1:3" ht="18.850000000000001" customHeight="1" x14ac:dyDescent="0.3">
      <c r="A6" s="11" t="s">
        <v>6</v>
      </c>
      <c r="B6" s="16" t="s">
        <v>2</v>
      </c>
      <c r="C6" s="39">
        <f>C7+C25</f>
        <v>276283711</v>
      </c>
    </row>
    <row r="7" spans="1:3" x14ac:dyDescent="0.3">
      <c r="A7" s="11" t="s">
        <v>40</v>
      </c>
      <c r="B7" s="16"/>
      <c r="C7" s="40">
        <f>C8+C10+C12+C17+C21</f>
        <v>215330901.14999998</v>
      </c>
    </row>
    <row r="8" spans="1:3" ht="17.2" customHeight="1" x14ac:dyDescent="0.3">
      <c r="A8" s="11" t="s">
        <v>49</v>
      </c>
      <c r="B8" s="16" t="s">
        <v>3</v>
      </c>
      <c r="C8" s="40">
        <f>C9</f>
        <v>140205472.34999999</v>
      </c>
    </row>
    <row r="9" spans="1:3" ht="18.850000000000001" customHeight="1" x14ac:dyDescent="0.3">
      <c r="A9" s="49" t="s">
        <v>56</v>
      </c>
      <c r="B9" s="17" t="s">
        <v>61</v>
      </c>
      <c r="C9" s="41">
        <v>140205472.34999999</v>
      </c>
    </row>
    <row r="10" spans="1:3" ht="32.700000000000003" customHeight="1" x14ac:dyDescent="0.3">
      <c r="A10" s="13" t="s">
        <v>51</v>
      </c>
      <c r="B10" s="16" t="s">
        <v>25</v>
      </c>
      <c r="C10" s="40">
        <f>C11</f>
        <v>20169419.27</v>
      </c>
    </row>
    <row r="11" spans="1:3" ht="32.15" customHeight="1" x14ac:dyDescent="0.3">
      <c r="A11" s="12" t="s">
        <v>26</v>
      </c>
      <c r="B11" s="17" t="s">
        <v>62</v>
      </c>
      <c r="C11" s="42">
        <v>20169419.27</v>
      </c>
    </row>
    <row r="12" spans="1:3" ht="17.2" customHeight="1" x14ac:dyDescent="0.3">
      <c r="A12" s="13" t="s">
        <v>48</v>
      </c>
      <c r="B12" s="16" t="s">
        <v>16</v>
      </c>
      <c r="C12" s="40">
        <f>C13+C14+C15+C16</f>
        <v>12427338.040000001</v>
      </c>
    </row>
    <row r="13" spans="1:3" ht="32.15" customHeight="1" x14ac:dyDescent="0.3">
      <c r="A13" s="14" t="s">
        <v>50</v>
      </c>
      <c r="B13" s="17" t="s">
        <v>63</v>
      </c>
      <c r="C13" s="42">
        <v>8334647.9100000001</v>
      </c>
    </row>
    <row r="14" spans="1:3" ht="33.549999999999997" customHeight="1" x14ac:dyDescent="0.3">
      <c r="A14" s="12" t="s">
        <v>27</v>
      </c>
      <c r="B14" s="17" t="s">
        <v>28</v>
      </c>
      <c r="C14" s="42">
        <v>12937.9</v>
      </c>
    </row>
    <row r="15" spans="1:3" ht="19.399999999999999" customHeight="1" x14ac:dyDescent="0.3">
      <c r="A15" s="12" t="s">
        <v>17</v>
      </c>
      <c r="B15" s="17" t="s">
        <v>64</v>
      </c>
      <c r="C15" s="42">
        <v>730171</v>
      </c>
    </row>
    <row r="16" spans="1:3" ht="31.85" customHeight="1" x14ac:dyDescent="0.3">
      <c r="A16" s="12" t="s">
        <v>29</v>
      </c>
      <c r="B16" s="17" t="s">
        <v>30</v>
      </c>
      <c r="C16" s="42">
        <v>3349581.23</v>
      </c>
    </row>
    <row r="17" spans="1:3" ht="20.25" customHeight="1" x14ac:dyDescent="0.3">
      <c r="A17" s="13" t="s">
        <v>74</v>
      </c>
      <c r="B17" s="16" t="s">
        <v>159</v>
      </c>
      <c r="C17" s="40">
        <f>C18+C19+C20</f>
        <v>36099438.859999999</v>
      </c>
    </row>
    <row r="18" spans="1:3" s="21" customFormat="1" ht="17.75" customHeight="1" x14ac:dyDescent="0.25">
      <c r="A18" s="12" t="s">
        <v>75</v>
      </c>
      <c r="B18" s="17" t="s">
        <v>76</v>
      </c>
      <c r="C18" s="42">
        <v>6885976.1900000004</v>
      </c>
    </row>
    <row r="19" spans="1:3" s="21" customFormat="1" ht="18.3" customHeight="1" x14ac:dyDescent="0.25">
      <c r="A19" s="12" t="s">
        <v>79</v>
      </c>
      <c r="B19" s="17" t="s">
        <v>80</v>
      </c>
      <c r="C19" s="42">
        <v>21966726.52</v>
      </c>
    </row>
    <row r="20" spans="1:3" s="21" customFormat="1" ht="16.100000000000001" customHeight="1" x14ac:dyDescent="0.25">
      <c r="A20" s="12" t="s">
        <v>77</v>
      </c>
      <c r="B20" s="17" t="s">
        <v>78</v>
      </c>
      <c r="C20" s="42">
        <v>7246736.1500000004</v>
      </c>
    </row>
    <row r="21" spans="1:3" x14ac:dyDescent="0.3">
      <c r="A21" s="13" t="s">
        <v>47</v>
      </c>
      <c r="B21" s="16" t="s">
        <v>8</v>
      </c>
      <c r="C21" s="40">
        <f>C22+C23+C24</f>
        <v>6429232.6299999999</v>
      </c>
    </row>
    <row r="22" spans="1:3" ht="32.15" customHeight="1" x14ac:dyDescent="0.3">
      <c r="A22" s="32" t="s">
        <v>67</v>
      </c>
      <c r="B22" s="19" t="s">
        <v>65</v>
      </c>
      <c r="C22" s="42">
        <v>5961719.2400000002</v>
      </c>
    </row>
    <row r="23" spans="1:3" ht="47.1" customHeight="1" x14ac:dyDescent="0.3">
      <c r="A23" s="32" t="s">
        <v>99</v>
      </c>
      <c r="B23" s="19" t="s">
        <v>100</v>
      </c>
      <c r="C23" s="42">
        <v>145263.39000000001</v>
      </c>
    </row>
    <row r="24" spans="1:3" ht="31.6" customHeight="1" x14ac:dyDescent="0.3">
      <c r="A24" s="49" t="s">
        <v>68</v>
      </c>
      <c r="B24" s="20" t="s">
        <v>66</v>
      </c>
      <c r="C24" s="43">
        <v>322250</v>
      </c>
    </row>
    <row r="25" spans="1:3" x14ac:dyDescent="0.3">
      <c r="A25" s="11" t="s">
        <v>41</v>
      </c>
      <c r="B25" s="17"/>
      <c r="C25" s="40">
        <f>C26+C29+C31+C34+C37</f>
        <v>60952809.850000001</v>
      </c>
    </row>
    <row r="26" spans="1:3" ht="32.700000000000003" customHeight="1" x14ac:dyDescent="0.3">
      <c r="A26" s="11" t="s">
        <v>46</v>
      </c>
      <c r="B26" s="16" t="s">
        <v>9</v>
      </c>
      <c r="C26" s="40">
        <f>C27+C28</f>
        <v>35575862.090000004</v>
      </c>
    </row>
    <row r="27" spans="1:3" ht="76.45" customHeight="1" x14ac:dyDescent="0.3">
      <c r="A27" s="15" t="s">
        <v>57</v>
      </c>
      <c r="B27" s="18" t="s">
        <v>58</v>
      </c>
      <c r="C27" s="42">
        <v>21988098.530000001</v>
      </c>
    </row>
    <row r="28" spans="1:3" s="3" customFormat="1" ht="79.2" customHeight="1" x14ac:dyDescent="0.3">
      <c r="A28" s="12" t="s">
        <v>60</v>
      </c>
      <c r="B28" s="17" t="s">
        <v>59</v>
      </c>
      <c r="C28" s="42">
        <v>13587763.560000001</v>
      </c>
    </row>
    <row r="29" spans="1:3" s="3" customFormat="1" x14ac:dyDescent="0.3">
      <c r="A29" s="13" t="s">
        <v>45</v>
      </c>
      <c r="B29" s="16" t="s">
        <v>31</v>
      </c>
      <c r="C29" s="40">
        <f>C30</f>
        <v>865006.44</v>
      </c>
    </row>
    <row r="30" spans="1:3" s="3" customFormat="1" x14ac:dyDescent="0.3">
      <c r="A30" s="12" t="s">
        <v>32</v>
      </c>
      <c r="B30" s="17" t="s">
        <v>33</v>
      </c>
      <c r="C30" s="42">
        <v>865006.44</v>
      </c>
    </row>
    <row r="31" spans="1:3" s="3" customFormat="1" ht="31.05" x14ac:dyDescent="0.3">
      <c r="A31" s="11" t="s">
        <v>44</v>
      </c>
      <c r="B31" s="16" t="s">
        <v>34</v>
      </c>
      <c r="C31" s="40">
        <f>C32+C33</f>
        <v>7750932.4399999995</v>
      </c>
    </row>
    <row r="32" spans="1:3" s="3" customFormat="1" ht="21.75" customHeight="1" x14ac:dyDescent="0.3">
      <c r="A32" s="12" t="s">
        <v>35</v>
      </c>
      <c r="B32" s="17" t="s">
        <v>36</v>
      </c>
      <c r="C32" s="42">
        <v>6157296.9299999997</v>
      </c>
    </row>
    <row r="33" spans="1:3" s="3" customFormat="1" ht="20.8" customHeight="1" x14ac:dyDescent="0.3">
      <c r="A33" s="12" t="s">
        <v>52</v>
      </c>
      <c r="B33" s="17" t="s">
        <v>53</v>
      </c>
      <c r="C33" s="42">
        <v>1593635.51</v>
      </c>
    </row>
    <row r="34" spans="1:3" s="3" customFormat="1" ht="17.2" customHeight="1" x14ac:dyDescent="0.3">
      <c r="A34" s="13" t="s">
        <v>43</v>
      </c>
      <c r="B34" s="16" t="s">
        <v>15</v>
      </c>
      <c r="C34" s="40">
        <f>C35+C36</f>
        <v>14469267.740000002</v>
      </c>
    </row>
    <row r="35" spans="1:3" s="3" customFormat="1" ht="78.099999999999994" customHeight="1" x14ac:dyDescent="0.3">
      <c r="A35" s="12" t="s">
        <v>37</v>
      </c>
      <c r="B35" s="18" t="s">
        <v>38</v>
      </c>
      <c r="C35" s="42">
        <v>3234877.87</v>
      </c>
    </row>
    <row r="36" spans="1:3" s="3" customFormat="1" ht="32.15" customHeight="1" x14ac:dyDescent="0.3">
      <c r="A36" s="12" t="s">
        <v>73</v>
      </c>
      <c r="B36" s="17" t="s">
        <v>55</v>
      </c>
      <c r="C36" s="42">
        <f>10504733.99+729655.88</f>
        <v>11234389.870000001</v>
      </c>
    </row>
    <row r="37" spans="1:3" ht="19.149999999999999" customHeight="1" x14ac:dyDescent="0.3">
      <c r="A37" s="23" t="s">
        <v>42</v>
      </c>
      <c r="B37" s="24" t="s">
        <v>39</v>
      </c>
      <c r="C37" s="44">
        <f>C38+C39+C40+C41+C42</f>
        <v>2291741.14</v>
      </c>
    </row>
    <row r="38" spans="1:3" ht="31.6" customHeight="1" x14ac:dyDescent="0.3">
      <c r="A38" s="50" t="s">
        <v>71</v>
      </c>
      <c r="B38" s="25" t="s">
        <v>69</v>
      </c>
      <c r="C38" s="41">
        <v>911409.46</v>
      </c>
    </row>
    <row r="39" spans="1:3" ht="34.9" customHeight="1" x14ac:dyDescent="0.3">
      <c r="A39" s="50" t="s">
        <v>101</v>
      </c>
      <c r="B39" s="25" t="s">
        <v>102</v>
      </c>
      <c r="C39" s="41">
        <v>83460</v>
      </c>
    </row>
    <row r="40" spans="1:3" ht="29.25" customHeight="1" x14ac:dyDescent="0.3">
      <c r="A40" s="50" t="s">
        <v>72</v>
      </c>
      <c r="B40" s="25" t="s">
        <v>70</v>
      </c>
      <c r="C40" s="41">
        <v>88174.07</v>
      </c>
    </row>
    <row r="41" spans="1:3" ht="17.2" customHeight="1" x14ac:dyDescent="0.3">
      <c r="A41" s="50" t="s">
        <v>104</v>
      </c>
      <c r="B41" s="25" t="s">
        <v>103</v>
      </c>
      <c r="C41" s="41">
        <v>569237.36</v>
      </c>
    </row>
    <row r="42" spans="1:3" ht="18.850000000000001" customHeight="1" x14ac:dyDescent="0.3">
      <c r="A42" s="50" t="s">
        <v>98</v>
      </c>
      <c r="B42" s="26" t="s">
        <v>145</v>
      </c>
      <c r="C42" s="41">
        <v>639460.25</v>
      </c>
    </row>
    <row r="43" spans="1:3" ht="18.45" customHeight="1" x14ac:dyDescent="0.3">
      <c r="A43" s="27" t="s">
        <v>0</v>
      </c>
      <c r="B43" s="28" t="s">
        <v>4</v>
      </c>
      <c r="C43" s="45">
        <f>C44+C105+C107</f>
        <v>1435036942.51</v>
      </c>
    </row>
    <row r="44" spans="1:3" ht="31.05" x14ac:dyDescent="0.3">
      <c r="A44" s="29" t="s">
        <v>1</v>
      </c>
      <c r="B44" s="30" t="s">
        <v>10</v>
      </c>
      <c r="C44" s="43">
        <f>C45+C48+C75+C93</f>
        <v>1438291011.22</v>
      </c>
    </row>
    <row r="45" spans="1:3" s="6" customFormat="1" ht="33.549999999999997" customHeight="1" x14ac:dyDescent="0.3">
      <c r="A45" s="31" t="s">
        <v>156</v>
      </c>
      <c r="B45" s="28" t="s">
        <v>13</v>
      </c>
      <c r="C45" s="46">
        <f>SUM(C46,C47)</f>
        <v>422805128.15999997</v>
      </c>
    </row>
    <row r="46" spans="1:3" ht="50.4" customHeight="1" x14ac:dyDescent="0.3">
      <c r="A46" s="32" t="s">
        <v>82</v>
      </c>
      <c r="B46" s="30" t="s">
        <v>81</v>
      </c>
      <c r="C46" s="43">
        <v>153827105.28999999</v>
      </c>
    </row>
    <row r="47" spans="1:3" ht="32.700000000000003" customHeight="1" x14ac:dyDescent="0.3">
      <c r="A47" s="32" t="s">
        <v>105</v>
      </c>
      <c r="B47" s="30" t="s">
        <v>106</v>
      </c>
      <c r="C47" s="43">
        <v>268978022.87</v>
      </c>
    </row>
    <row r="48" spans="1:3" s="6" customFormat="1" ht="32.700000000000003" customHeight="1" x14ac:dyDescent="0.3">
      <c r="A48" s="27" t="s">
        <v>150</v>
      </c>
      <c r="B48" s="28" t="s">
        <v>12</v>
      </c>
      <c r="C48" s="46">
        <f>C49+C50+C51+C52+C53+C54+C55+C56+C58+C59+C63+C57</f>
        <v>225512045.40999997</v>
      </c>
    </row>
    <row r="49" spans="1:5" ht="47.1" customHeight="1" x14ac:dyDescent="0.3">
      <c r="A49" s="32" t="s">
        <v>131</v>
      </c>
      <c r="B49" s="30" t="s">
        <v>83</v>
      </c>
      <c r="C49" s="43">
        <v>9260420.9499999993</v>
      </c>
    </row>
    <row r="50" spans="1:5" ht="34.9" customHeight="1" x14ac:dyDescent="0.3">
      <c r="A50" s="32" t="s">
        <v>108</v>
      </c>
      <c r="B50" s="30" t="s">
        <v>109</v>
      </c>
      <c r="C50" s="43">
        <v>285914.18</v>
      </c>
    </row>
    <row r="51" spans="1:5" ht="33.799999999999997" customHeight="1" x14ac:dyDescent="0.3">
      <c r="A51" s="32" t="s">
        <v>110</v>
      </c>
      <c r="B51" s="30" t="s">
        <v>111</v>
      </c>
      <c r="C51" s="43">
        <v>1640820.12</v>
      </c>
    </row>
    <row r="52" spans="1:5" ht="32.700000000000003" customHeight="1" x14ac:dyDescent="0.3">
      <c r="A52" s="32" t="s">
        <v>112</v>
      </c>
      <c r="B52" s="30" t="s">
        <v>113</v>
      </c>
      <c r="C52" s="43">
        <v>3211634</v>
      </c>
    </row>
    <row r="53" spans="1:5" ht="18.850000000000001" customHeight="1" x14ac:dyDescent="0.3">
      <c r="A53" s="32" t="s">
        <v>114</v>
      </c>
      <c r="B53" s="30" t="s">
        <v>113</v>
      </c>
      <c r="C53" s="43">
        <v>1232000</v>
      </c>
    </row>
    <row r="54" spans="1:5" ht="94.15" customHeight="1" x14ac:dyDescent="0.3">
      <c r="A54" s="32" t="s">
        <v>132</v>
      </c>
      <c r="B54" s="30" t="s">
        <v>115</v>
      </c>
      <c r="C54" s="43">
        <v>170238975</v>
      </c>
    </row>
    <row r="55" spans="1:5" ht="94.15" customHeight="1" x14ac:dyDescent="0.3">
      <c r="A55" s="33" t="s">
        <v>163</v>
      </c>
      <c r="B55" s="30" t="s">
        <v>84</v>
      </c>
      <c r="C55" s="43">
        <v>6227410</v>
      </c>
    </row>
    <row r="56" spans="1:5" ht="78.650000000000006" customHeight="1" x14ac:dyDescent="0.3">
      <c r="A56" s="33" t="s">
        <v>164</v>
      </c>
      <c r="B56" s="30" t="s">
        <v>85</v>
      </c>
      <c r="C56" s="43">
        <v>120735.5</v>
      </c>
      <c r="D56" s="22"/>
      <c r="E56" s="22"/>
    </row>
    <row r="57" spans="1:5" ht="16.649999999999999" customHeight="1" x14ac:dyDescent="0.3">
      <c r="A57" s="33" t="s">
        <v>116</v>
      </c>
      <c r="B57" s="30" t="s">
        <v>117</v>
      </c>
      <c r="C57" s="43">
        <v>12523024.359999999</v>
      </c>
      <c r="D57" s="22"/>
      <c r="E57" s="22"/>
    </row>
    <row r="58" spans="1:5" ht="48.75" customHeight="1" x14ac:dyDescent="0.3">
      <c r="A58" s="33" t="s">
        <v>165</v>
      </c>
      <c r="B58" s="30" t="s">
        <v>118</v>
      </c>
      <c r="C58" s="43">
        <v>1250000</v>
      </c>
      <c r="D58" s="22"/>
      <c r="E58" s="22"/>
    </row>
    <row r="59" spans="1:5" ht="33.799999999999997" customHeight="1" x14ac:dyDescent="0.3">
      <c r="A59" s="33" t="s">
        <v>157</v>
      </c>
      <c r="B59" s="30" t="s">
        <v>86</v>
      </c>
      <c r="C59" s="43">
        <v>501511.92</v>
      </c>
    </row>
    <row r="60" spans="1:5" s="54" customFormat="1" ht="32.700000000000003" customHeight="1" x14ac:dyDescent="0.35">
      <c r="A60" s="51" t="s">
        <v>120</v>
      </c>
      <c r="B60" s="52"/>
      <c r="C60" s="53">
        <v>111111.12</v>
      </c>
    </row>
    <row r="61" spans="1:5" s="54" customFormat="1" ht="32.15" customHeight="1" x14ac:dyDescent="0.35">
      <c r="A61" s="51" t="s">
        <v>119</v>
      </c>
      <c r="B61" s="52"/>
      <c r="C61" s="53">
        <v>55555.56</v>
      </c>
    </row>
    <row r="62" spans="1:5" s="54" customFormat="1" ht="49.85" customHeight="1" x14ac:dyDescent="0.35">
      <c r="A62" s="55" t="s">
        <v>166</v>
      </c>
      <c r="B62" s="52"/>
      <c r="C62" s="53">
        <v>334845.24</v>
      </c>
    </row>
    <row r="63" spans="1:5" s="6" customFormat="1" x14ac:dyDescent="0.3">
      <c r="A63" s="31" t="s">
        <v>87</v>
      </c>
      <c r="B63" s="28" t="s">
        <v>88</v>
      </c>
      <c r="C63" s="46">
        <f>SUM(C64:C74)</f>
        <v>19019599.380000003</v>
      </c>
    </row>
    <row r="64" spans="1:5" s="6" customFormat="1" ht="31.05" x14ac:dyDescent="0.3">
      <c r="A64" s="32" t="s">
        <v>146</v>
      </c>
      <c r="B64" s="28"/>
      <c r="C64" s="43">
        <v>631870</v>
      </c>
    </row>
    <row r="65" spans="1:3" s="6" customFormat="1" ht="32.4" customHeight="1" x14ac:dyDescent="0.3">
      <c r="A65" s="32" t="s">
        <v>133</v>
      </c>
      <c r="B65" s="30"/>
      <c r="C65" s="43">
        <v>222364</v>
      </c>
    </row>
    <row r="66" spans="1:3" s="6" customFormat="1" ht="46.55" x14ac:dyDescent="0.3">
      <c r="A66" s="32" t="s">
        <v>134</v>
      </c>
      <c r="B66" s="30"/>
      <c r="C66" s="43">
        <v>285600</v>
      </c>
    </row>
    <row r="67" spans="1:3" s="6" customFormat="1" ht="46.55" x14ac:dyDescent="0.3">
      <c r="A67" s="32" t="s">
        <v>135</v>
      </c>
      <c r="B67" s="30"/>
      <c r="C67" s="43">
        <v>559009.80000000005</v>
      </c>
    </row>
    <row r="68" spans="1:3" s="6" customFormat="1" ht="46.55" x14ac:dyDescent="0.3">
      <c r="A68" s="32" t="s">
        <v>136</v>
      </c>
      <c r="B68" s="30"/>
      <c r="C68" s="43">
        <v>8939976.0800000001</v>
      </c>
    </row>
    <row r="69" spans="1:3" s="6" customFormat="1" ht="63.7" customHeight="1" x14ac:dyDescent="0.3">
      <c r="A69" s="32" t="s">
        <v>137</v>
      </c>
      <c r="B69" s="30"/>
      <c r="C69" s="43">
        <v>3233990</v>
      </c>
    </row>
    <row r="70" spans="1:3" s="6" customFormat="1" ht="62.6" customHeight="1" x14ac:dyDescent="0.3">
      <c r="A70" s="32" t="s">
        <v>138</v>
      </c>
      <c r="B70" s="30"/>
      <c r="C70" s="43">
        <v>1946616</v>
      </c>
    </row>
    <row r="71" spans="1:3" s="6" customFormat="1" ht="46.55" x14ac:dyDescent="0.3">
      <c r="A71" s="32" t="s">
        <v>139</v>
      </c>
      <c r="B71" s="30"/>
      <c r="C71" s="43">
        <v>92526.7</v>
      </c>
    </row>
    <row r="72" spans="1:3" s="36" customFormat="1" hidden="1" x14ac:dyDescent="0.3">
      <c r="A72" s="37"/>
      <c r="B72" s="38"/>
      <c r="C72" s="47"/>
    </row>
    <row r="73" spans="1:3" ht="32.700000000000003" customHeight="1" x14ac:dyDescent="0.3">
      <c r="A73" s="32" t="s">
        <v>54</v>
      </c>
      <c r="B73" s="30"/>
      <c r="C73" s="43">
        <v>2865886.11</v>
      </c>
    </row>
    <row r="74" spans="1:3" ht="48.2" customHeight="1" x14ac:dyDescent="0.3">
      <c r="A74" s="32" t="s">
        <v>18</v>
      </c>
      <c r="B74" s="30"/>
      <c r="C74" s="43">
        <v>241760.69</v>
      </c>
    </row>
    <row r="75" spans="1:3" s="6" customFormat="1" ht="34.35" customHeight="1" x14ac:dyDescent="0.3">
      <c r="A75" s="27" t="s">
        <v>151</v>
      </c>
      <c r="B75" s="28" t="s">
        <v>11</v>
      </c>
      <c r="C75" s="46">
        <f>SUM(C76+C82+C83+C84+C88+C89+C90)</f>
        <v>699893585.75</v>
      </c>
    </row>
    <row r="76" spans="1:3" ht="31.6" customHeight="1" x14ac:dyDescent="0.3">
      <c r="A76" s="32" t="s">
        <v>89</v>
      </c>
      <c r="B76" s="30" t="s">
        <v>90</v>
      </c>
      <c r="C76" s="43">
        <f>SUM(C77:C81)</f>
        <v>50348460.920000002</v>
      </c>
    </row>
    <row r="77" spans="1:3" s="54" customFormat="1" ht="78.650000000000006" customHeight="1" x14ac:dyDescent="0.35">
      <c r="A77" s="55" t="s">
        <v>20</v>
      </c>
      <c r="B77" s="52"/>
      <c r="C77" s="53">
        <v>48608683.049999997</v>
      </c>
    </row>
    <row r="78" spans="1:3" s="54" customFormat="1" ht="31.05" x14ac:dyDescent="0.35">
      <c r="A78" s="55" t="s">
        <v>21</v>
      </c>
      <c r="B78" s="52"/>
      <c r="C78" s="53">
        <v>451206.49</v>
      </c>
    </row>
    <row r="79" spans="1:3" s="54" customFormat="1" ht="62.05" customHeight="1" x14ac:dyDescent="0.35">
      <c r="A79" s="55" t="s">
        <v>22</v>
      </c>
      <c r="B79" s="52"/>
      <c r="C79" s="53">
        <v>7000</v>
      </c>
    </row>
    <row r="80" spans="1:3" s="54" customFormat="1" ht="33.549999999999997" customHeight="1" x14ac:dyDescent="0.35">
      <c r="A80" s="55" t="s">
        <v>23</v>
      </c>
      <c r="B80" s="52"/>
      <c r="C80" s="53">
        <v>35000</v>
      </c>
    </row>
    <row r="81" spans="1:3" s="54" customFormat="1" ht="76.45" customHeight="1" x14ac:dyDescent="0.35">
      <c r="A81" s="55" t="s">
        <v>24</v>
      </c>
      <c r="B81" s="52"/>
      <c r="C81" s="53">
        <v>1246571.3799999999</v>
      </c>
    </row>
    <row r="82" spans="1:3" ht="47.1" customHeight="1" x14ac:dyDescent="0.3">
      <c r="A82" s="32" t="s">
        <v>167</v>
      </c>
      <c r="B82" s="30" t="s">
        <v>91</v>
      </c>
      <c r="C82" s="43">
        <v>4201.49</v>
      </c>
    </row>
    <row r="83" spans="1:3" ht="79.2" customHeight="1" x14ac:dyDescent="0.3">
      <c r="A83" s="32" t="s">
        <v>107</v>
      </c>
      <c r="B83" s="30" t="s">
        <v>92</v>
      </c>
      <c r="C83" s="43">
        <v>6748345.4299999997</v>
      </c>
    </row>
    <row r="84" spans="1:3" ht="18.3" customHeight="1" x14ac:dyDescent="0.3">
      <c r="A84" s="32" t="s">
        <v>155</v>
      </c>
      <c r="B84" s="30" t="s">
        <v>93</v>
      </c>
      <c r="C84" s="43">
        <f>SUM(C85:C87)</f>
        <v>5959569.3799999999</v>
      </c>
    </row>
    <row r="85" spans="1:3" s="54" customFormat="1" ht="33.799999999999997" customHeight="1" x14ac:dyDescent="0.35">
      <c r="A85" s="55" t="s">
        <v>153</v>
      </c>
      <c r="B85" s="52"/>
      <c r="C85" s="53">
        <v>1804825.95</v>
      </c>
    </row>
    <row r="86" spans="1:3" s="54" customFormat="1" ht="32.15" customHeight="1" x14ac:dyDescent="0.35">
      <c r="A86" s="55" t="s">
        <v>168</v>
      </c>
      <c r="B86" s="52"/>
      <c r="C86" s="53">
        <v>996300.23</v>
      </c>
    </row>
    <row r="87" spans="1:3" s="54" customFormat="1" ht="47.1" customHeight="1" x14ac:dyDescent="0.35">
      <c r="A87" s="55" t="s">
        <v>169</v>
      </c>
      <c r="B87" s="52"/>
      <c r="C87" s="53">
        <f>342047.78+2816395.42</f>
        <v>3158443.2</v>
      </c>
    </row>
    <row r="88" spans="1:3" ht="94.75" customHeight="1" x14ac:dyDescent="0.3">
      <c r="A88" s="32" t="s">
        <v>170</v>
      </c>
      <c r="B88" s="30" t="s">
        <v>94</v>
      </c>
      <c r="C88" s="43">
        <v>41440648.43</v>
      </c>
    </row>
    <row r="89" spans="1:3" ht="48.2" customHeight="1" x14ac:dyDescent="0.3">
      <c r="A89" s="32" t="s">
        <v>171</v>
      </c>
      <c r="B89" s="30" t="s">
        <v>95</v>
      </c>
      <c r="C89" s="43">
        <v>1158760.1000000001</v>
      </c>
    </row>
    <row r="90" spans="1:3" s="6" customFormat="1" ht="33.4" customHeight="1" x14ac:dyDescent="0.3">
      <c r="A90" s="31" t="s">
        <v>158</v>
      </c>
      <c r="B90" s="28" t="s">
        <v>96</v>
      </c>
      <c r="C90" s="46">
        <f>SUM(C91,C92)</f>
        <v>594233600</v>
      </c>
    </row>
    <row r="91" spans="1:3" s="54" customFormat="1" ht="64.8" customHeight="1" x14ac:dyDescent="0.35">
      <c r="A91" s="55" t="s">
        <v>147</v>
      </c>
      <c r="B91" s="52"/>
      <c r="C91" s="53">
        <v>2720000</v>
      </c>
    </row>
    <row r="92" spans="1:3" s="54" customFormat="1" ht="31.05" x14ac:dyDescent="0.35">
      <c r="A92" s="55" t="s">
        <v>172</v>
      </c>
      <c r="B92" s="52"/>
      <c r="C92" s="53">
        <v>591513600</v>
      </c>
    </row>
    <row r="93" spans="1:3" s="6" customFormat="1" ht="18.3" customHeight="1" x14ac:dyDescent="0.3">
      <c r="A93" s="27" t="s">
        <v>154</v>
      </c>
      <c r="B93" s="28" t="s">
        <v>14</v>
      </c>
      <c r="C93" s="46">
        <f>SUM(C94+C95+C96)</f>
        <v>90080251.900000006</v>
      </c>
    </row>
    <row r="94" spans="1:3" ht="154.55000000000001" customHeight="1" x14ac:dyDescent="0.3">
      <c r="A94" s="32" t="s">
        <v>148</v>
      </c>
      <c r="B94" s="30" t="s">
        <v>149</v>
      </c>
      <c r="C94" s="43">
        <v>355931.24</v>
      </c>
    </row>
    <row r="95" spans="1:3" ht="62.05" x14ac:dyDescent="0.3">
      <c r="A95" s="32" t="s">
        <v>121</v>
      </c>
      <c r="B95" s="30" t="s">
        <v>122</v>
      </c>
      <c r="C95" s="43">
        <v>3471284.42</v>
      </c>
    </row>
    <row r="96" spans="1:3" ht="33.799999999999997" customHeight="1" x14ac:dyDescent="0.3">
      <c r="A96" s="32" t="s">
        <v>152</v>
      </c>
      <c r="B96" s="30" t="s">
        <v>97</v>
      </c>
      <c r="C96" s="43">
        <f>SUM(C97:C104)</f>
        <v>86253036.24000001</v>
      </c>
    </row>
    <row r="97" spans="1:3" s="54" customFormat="1" ht="19.399999999999999" customHeight="1" x14ac:dyDescent="0.35">
      <c r="A97" s="55" t="s">
        <v>140</v>
      </c>
      <c r="B97" s="52"/>
      <c r="C97" s="53">
        <f>178092+599900+1100000+285000+7900000+300000</f>
        <v>10362992</v>
      </c>
    </row>
    <row r="98" spans="1:3" s="54" customFormat="1" ht="34.35" customHeight="1" x14ac:dyDescent="0.35">
      <c r="A98" s="55" t="s">
        <v>173</v>
      </c>
      <c r="B98" s="52"/>
      <c r="C98" s="53">
        <v>17430279.699999999</v>
      </c>
    </row>
    <row r="99" spans="1:3" s="54" customFormat="1" ht="33.799999999999997" customHeight="1" x14ac:dyDescent="0.35">
      <c r="A99" s="55" t="s">
        <v>19</v>
      </c>
      <c r="B99" s="52"/>
      <c r="C99" s="53">
        <v>1791788.23</v>
      </c>
    </row>
    <row r="100" spans="1:3" s="54" customFormat="1" ht="32.700000000000003" customHeight="1" x14ac:dyDescent="0.35">
      <c r="A100" s="55" t="s">
        <v>174</v>
      </c>
      <c r="B100" s="52"/>
      <c r="C100" s="53">
        <v>37576902</v>
      </c>
    </row>
    <row r="101" spans="1:3" s="54" customFormat="1" ht="219.9" customHeight="1" x14ac:dyDescent="0.35">
      <c r="A101" s="55" t="s">
        <v>175</v>
      </c>
      <c r="B101" s="52"/>
      <c r="C101" s="53">
        <v>1667326.23</v>
      </c>
    </row>
    <row r="102" spans="1:3" s="54" customFormat="1" ht="35.450000000000003" customHeight="1" x14ac:dyDescent="0.35">
      <c r="A102" s="55" t="s">
        <v>176</v>
      </c>
      <c r="B102" s="52"/>
      <c r="C102" s="53">
        <v>6126831.3600000003</v>
      </c>
    </row>
    <row r="103" spans="1:3" s="54" customFormat="1" ht="32.700000000000003" customHeight="1" x14ac:dyDescent="0.35">
      <c r="A103" s="55" t="s">
        <v>177</v>
      </c>
      <c r="B103" s="52"/>
      <c r="C103" s="53">
        <v>11269122</v>
      </c>
    </row>
    <row r="104" spans="1:3" s="54" customFormat="1" ht="114.1" customHeight="1" x14ac:dyDescent="0.35">
      <c r="A104" s="55" t="s">
        <v>178</v>
      </c>
      <c r="B104" s="52"/>
      <c r="C104" s="53">
        <v>27794.720000000001</v>
      </c>
    </row>
    <row r="105" spans="1:3" s="6" customFormat="1" ht="18.3" customHeight="1" x14ac:dyDescent="0.3">
      <c r="A105" s="31" t="s">
        <v>141</v>
      </c>
      <c r="B105" s="28" t="s">
        <v>142</v>
      </c>
      <c r="C105" s="46">
        <f>SUM(C106)</f>
        <v>62274</v>
      </c>
    </row>
    <row r="106" spans="1:3" ht="32.15" customHeight="1" x14ac:dyDescent="0.3">
      <c r="A106" s="32" t="s">
        <v>143</v>
      </c>
      <c r="B106" s="30" t="s">
        <v>144</v>
      </c>
      <c r="C106" s="43">
        <v>62274</v>
      </c>
    </row>
    <row r="107" spans="1:3" s="6" customFormat="1" ht="49.85" customHeight="1" x14ac:dyDescent="0.3">
      <c r="A107" s="31" t="s">
        <v>123</v>
      </c>
      <c r="B107" s="28" t="s">
        <v>124</v>
      </c>
      <c r="C107" s="46">
        <f>SUM(C108)</f>
        <v>-3316342.71</v>
      </c>
    </row>
    <row r="108" spans="1:3" ht="50.4" customHeight="1" x14ac:dyDescent="0.3">
      <c r="A108" s="32" t="s">
        <v>125</v>
      </c>
      <c r="B108" s="30" t="s">
        <v>126</v>
      </c>
      <c r="C108" s="43">
        <f>SUM(C109:C110)</f>
        <v>-3316342.71</v>
      </c>
    </row>
    <row r="109" spans="1:3" ht="49.85" customHeight="1" x14ac:dyDescent="0.3">
      <c r="A109" s="32" t="s">
        <v>127</v>
      </c>
      <c r="B109" s="30" t="s">
        <v>128</v>
      </c>
      <c r="C109" s="43">
        <v>-2681969.2799999998</v>
      </c>
    </row>
    <row r="110" spans="1:3" ht="34.35" customHeight="1" x14ac:dyDescent="0.3">
      <c r="A110" s="32" t="s">
        <v>129</v>
      </c>
      <c r="B110" s="30" t="s">
        <v>130</v>
      </c>
      <c r="C110" s="43">
        <v>-634373.43000000005</v>
      </c>
    </row>
    <row r="111" spans="1:3" ht="22.85" customHeight="1" x14ac:dyDescent="0.3">
      <c r="A111" s="56" t="s">
        <v>7</v>
      </c>
      <c r="B111" s="57"/>
      <c r="C111" s="46">
        <f>SUM(C6+C43)</f>
        <v>1711320653.51</v>
      </c>
    </row>
    <row r="112" spans="1:3" ht="14.15" customHeight="1" x14ac:dyDescent="0.3">
      <c r="A112" s="9"/>
      <c r="B112" s="2"/>
      <c r="C112" s="5"/>
    </row>
  </sheetData>
  <mergeCells count="4">
    <mergeCell ref="A111:B111"/>
    <mergeCell ref="B1:C1"/>
    <mergeCell ref="A2:C2"/>
    <mergeCell ref="A3:C3"/>
  </mergeCells>
  <pageMargins left="0.39370078740157483" right="0.39370078740157483" top="0.39370078740157483" bottom="0.39370078740157483" header="0" footer="0"/>
  <pageSetup paperSize="9" scale="85" firstPageNumber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Меньшакова Елена Николаевна</cp:lastModifiedBy>
  <cp:lastPrinted>2025-03-25T06:21:04Z</cp:lastPrinted>
  <dcterms:created xsi:type="dcterms:W3CDTF">2004-09-13T07:20:24Z</dcterms:created>
  <dcterms:modified xsi:type="dcterms:W3CDTF">2025-03-25T06:21:12Z</dcterms:modified>
</cp:coreProperties>
</file>